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76" windowWidth="6315" windowHeight="7320" tabRatio="513" activeTab="0"/>
  </bookViews>
  <sheets>
    <sheet name="CIS" sheetId="1" r:id="rId1"/>
    <sheet name="CBS" sheetId="2" r:id="rId2"/>
    <sheet name="CCF" sheetId="3" r:id="rId3"/>
    <sheet name="CEqty" sheetId="4" r:id="rId4"/>
    <sheet name="NOTES" sheetId="5" r:id="rId5"/>
    <sheet name="Sheet1" sheetId="6" r:id="rId6"/>
  </sheets>
  <externalReferences>
    <externalReference r:id="rId9"/>
  </externalReferences>
  <definedNames>
    <definedName name="_xlnm.Print_Area" localSheetId="1">'CBS'!$B$3:$L$65</definedName>
    <definedName name="_xlnm.Print_Area" localSheetId="2">'CCF'!$B$2:$N$74</definedName>
    <definedName name="_xlnm.Print_Area" localSheetId="3">'CEqty'!$A$1:$T$71</definedName>
    <definedName name="_xlnm.Print_Area" localSheetId="0">'CIS'!$A$2:$S$53</definedName>
    <definedName name="_xlnm.Print_Area" localSheetId="4">'NOTES'!$A$1:$R$461</definedName>
  </definedNames>
  <calcPr fullCalcOnLoad="1" iterate="1" iterateCount="1" iterateDelta="0.001"/>
</workbook>
</file>

<file path=xl/sharedStrings.xml><?xml version="1.0" encoding="utf-8"?>
<sst xmlns="http://schemas.openxmlformats.org/spreadsheetml/2006/main" count="391" uniqueCount="286">
  <si>
    <t>Taxation</t>
  </si>
  <si>
    <t>INDUSTRONICS BERHAD</t>
  </si>
  <si>
    <t>(Incorporated in Malaysia)</t>
  </si>
  <si>
    <t>INDUSTRONICS BERHAD (23699-X)</t>
  </si>
  <si>
    <t>INDIVIDUAL QUARTER</t>
  </si>
  <si>
    <t>CURRENT</t>
  </si>
  <si>
    <t>YEAR</t>
  </si>
  <si>
    <t>QUARTER</t>
  </si>
  <si>
    <t>(a)</t>
  </si>
  <si>
    <t>(b)</t>
  </si>
  <si>
    <t>PRECEDING</t>
  </si>
  <si>
    <t>Current Assets</t>
  </si>
  <si>
    <t>Short Term Borrowings</t>
  </si>
  <si>
    <t>Reserves</t>
  </si>
  <si>
    <t>Purchases and disposal of quoted securities for the financial period to date:-</t>
  </si>
  <si>
    <t>At 1 January 2005</t>
  </si>
  <si>
    <t>Minority Interests</t>
  </si>
  <si>
    <t>Long Term Borrowings</t>
  </si>
  <si>
    <t>Individual Current</t>
  </si>
  <si>
    <t>Quarter</t>
  </si>
  <si>
    <t>Current</t>
  </si>
  <si>
    <t>Extraordinary Items</t>
  </si>
  <si>
    <t>Purchase/Disposal of Quoted Investments</t>
  </si>
  <si>
    <t>At cost</t>
  </si>
  <si>
    <t>At carrying value/book value</t>
  </si>
  <si>
    <t>At market value</t>
  </si>
  <si>
    <t>a)</t>
  </si>
  <si>
    <t>b)</t>
  </si>
  <si>
    <t>Seasonal or Cyclical Factors</t>
  </si>
  <si>
    <t>Group Borrowings and Debt Securities</t>
  </si>
  <si>
    <t>Segmental Reporting</t>
  </si>
  <si>
    <t>Profit Forecast</t>
  </si>
  <si>
    <t>BY ORDER OF THE BOARD</t>
  </si>
  <si>
    <t>Dr. Lim Jit Chow</t>
  </si>
  <si>
    <t>Managing Director</t>
  </si>
  <si>
    <t>presented in accordance with the FRS Standard No.133 on Earnings per share.</t>
  </si>
  <si>
    <t>The fully diluted earnings per share for the current quarter and cumulative quarter is anti dilutive and hence they are not</t>
  </si>
  <si>
    <t>a.</t>
  </si>
  <si>
    <t>Share buy-backs, share cancellations and sale of treasury shares</t>
  </si>
  <si>
    <t>(Audited)</t>
  </si>
  <si>
    <t>(Unaudited)</t>
  </si>
  <si>
    <t>Earnings per share</t>
  </si>
  <si>
    <t>Cost of Sales</t>
  </si>
  <si>
    <t>Treasury Shares, at cost</t>
  </si>
  <si>
    <t>Gross Profit</t>
  </si>
  <si>
    <t>Associated Companies</t>
  </si>
  <si>
    <t>STATEMENT OF CHANGES IN EQUITY</t>
  </si>
  <si>
    <t>Share</t>
  </si>
  <si>
    <t>Revaluation</t>
  </si>
  <si>
    <t>Retained</t>
  </si>
  <si>
    <t>capital</t>
  </si>
  <si>
    <t>profits</t>
  </si>
  <si>
    <t>EPS of RM0.50 each - Basic (sen)</t>
  </si>
  <si>
    <t>Shares repurchased</t>
  </si>
  <si>
    <t>Taxation comprises the following:-</t>
  </si>
  <si>
    <t>Current taxation</t>
  </si>
  <si>
    <t>Revenue</t>
  </si>
  <si>
    <t>reserve</t>
  </si>
  <si>
    <t>Dividend paid</t>
  </si>
  <si>
    <t>Other Operating Income</t>
  </si>
  <si>
    <t>Investing Results</t>
  </si>
  <si>
    <t>(The Condensed Consolidated Income Statements should be read in conjunction with the Annual Financial Report</t>
  </si>
  <si>
    <t>CONDENSED CONSOLIDATED INCOME STATEMENTS</t>
  </si>
  <si>
    <t>Finance Costs</t>
  </si>
  <si>
    <t>CONDENSED CONSOLIDATED STATEMENTS OF CHANGES IN EQUITY</t>
  </si>
  <si>
    <t>NOTES TO THE INTERIM FINANCIAL REPORT</t>
  </si>
  <si>
    <t>A1.</t>
  </si>
  <si>
    <t>A2.</t>
  </si>
  <si>
    <t>Qualified audit report</t>
  </si>
  <si>
    <t>A4.</t>
  </si>
  <si>
    <t>A5.</t>
  </si>
  <si>
    <t>A6.</t>
  </si>
  <si>
    <t>A7.</t>
  </si>
  <si>
    <t>A8.</t>
  </si>
  <si>
    <t>A9.</t>
  </si>
  <si>
    <t>A10.</t>
  </si>
  <si>
    <t>A11.</t>
  </si>
  <si>
    <t>A12.</t>
  </si>
  <si>
    <t>B1.</t>
  </si>
  <si>
    <t>B2.</t>
  </si>
  <si>
    <t>B3.</t>
  </si>
  <si>
    <t>B4.</t>
  </si>
  <si>
    <t>B5.</t>
  </si>
  <si>
    <t>B6.</t>
  </si>
  <si>
    <t>B7.</t>
  </si>
  <si>
    <t>B8.</t>
  </si>
  <si>
    <t>B9.</t>
  </si>
  <si>
    <t>B10.</t>
  </si>
  <si>
    <t>B11.</t>
  </si>
  <si>
    <t>B12.</t>
  </si>
  <si>
    <t>B13.</t>
  </si>
  <si>
    <t>Basic earnings per share</t>
  </si>
  <si>
    <t>Weighted average no. of ordinary</t>
  </si>
  <si>
    <t>Not applicable as no profit forecast was published.</t>
  </si>
  <si>
    <t xml:space="preserve">   shares in issue</t>
  </si>
  <si>
    <t>Basic earnings per share (sen)</t>
  </si>
  <si>
    <t>CUMULATIVE QUARTERS</t>
  </si>
  <si>
    <t>Cumulative Quarters</t>
  </si>
  <si>
    <t>Operating profit before changes in working capital</t>
  </si>
  <si>
    <t>Total Sale Proceeds</t>
  </si>
  <si>
    <t>Deferred taxation</t>
  </si>
  <si>
    <t>Foreign</t>
  </si>
  <si>
    <t xml:space="preserve">exchange </t>
  </si>
  <si>
    <t>Bank overdraft</t>
  </si>
  <si>
    <t>ADDITIONAL INFORMATION REQUIRED BY THE BMSB LISTING REQUIREMENTS</t>
  </si>
  <si>
    <t>Total Purchase</t>
  </si>
  <si>
    <t>CASH AND CASH EQUIVALENTS AT END OF PERIOD</t>
  </si>
  <si>
    <t>CASH AND CASH EQUIVALENTS AT BEGINNING OF PERIOD</t>
  </si>
  <si>
    <t>Net profit for the period</t>
  </si>
  <si>
    <t>Net profit before taxation</t>
  </si>
  <si>
    <t>Investment Properties</t>
  </si>
  <si>
    <t>CONDENSED CONSOLIDATED CASH FLOW STATEMENT</t>
  </si>
  <si>
    <t>Current Year</t>
  </si>
  <si>
    <t>Preceding Year</t>
  </si>
  <si>
    <t>CASH FLOWS FROM OPERATING ACTIVITIES</t>
  </si>
  <si>
    <t>Adjustments for non-cash flow:-</t>
  </si>
  <si>
    <t>Non-cash items</t>
  </si>
  <si>
    <t>Non-operating items</t>
  </si>
  <si>
    <t>Net change in current assets</t>
  </si>
  <si>
    <t>Net change in current liabilities</t>
  </si>
  <si>
    <t>Cash generated from operations</t>
  </si>
  <si>
    <t>Interest received</t>
  </si>
  <si>
    <t>Taxes paid</t>
  </si>
  <si>
    <t>CASH FLOWS FROM INVESTING ACTIVITIES</t>
  </si>
  <si>
    <t>Purchase of property, plant and equipment</t>
  </si>
  <si>
    <t>Proceeds from disposal of property, plant and equipment</t>
  </si>
  <si>
    <t>Other investments</t>
  </si>
  <si>
    <t>CASH FLOWS FROM FINANCING ACTIVITIES</t>
  </si>
  <si>
    <t>Transactions with owners</t>
  </si>
  <si>
    <t>Bank borrowings</t>
  </si>
  <si>
    <t>Interest paid</t>
  </si>
  <si>
    <t>Net cash used in financing activities</t>
  </si>
  <si>
    <t>Effects of exchange rate changes</t>
  </si>
  <si>
    <t>CASH AND CASH EQUIVALENTS COMPRISE:</t>
  </si>
  <si>
    <t>(The Condensed Consolidated Cash Flow Statements should be read in conjunction with the Annual Financial Report</t>
  </si>
  <si>
    <t>NET (DECREASE) / INCREASE IN CASH AND CASH EQUIVALENTS</t>
  </si>
  <si>
    <t>Proceeds from disposal of quoted investments</t>
  </si>
  <si>
    <t>Cash &amp; Cash Equivalent</t>
  </si>
  <si>
    <t>CONDENSED CONSOLIDATED BALANCE SHEETS</t>
  </si>
  <si>
    <t>AS AT END OF</t>
  </si>
  <si>
    <t>AS AT</t>
  </si>
  <si>
    <t>FINANCIAL</t>
  </si>
  <si>
    <t>YEAR END</t>
  </si>
  <si>
    <t>Property, Plant and Equipment</t>
  </si>
  <si>
    <t>Intangible Assets</t>
  </si>
  <si>
    <t>Other Investments</t>
  </si>
  <si>
    <t>Inventories &amp; Work-In-Progress</t>
  </si>
  <si>
    <t>Amounts Due from Customers</t>
  </si>
  <si>
    <t>Trade &amp; Other Receivables</t>
  </si>
  <si>
    <t>Current Liabilities</t>
  </si>
  <si>
    <t>Trade &amp; Other Payables</t>
  </si>
  <si>
    <t>Amounts Due to Customers</t>
  </si>
  <si>
    <t>(The Condensed Consolidated Balance Sheets should be read in conjunction with the Annual Financial Report</t>
  </si>
  <si>
    <t>Shares issued pursuant to ESOS</t>
  </si>
  <si>
    <t>Deferred Tax Assets</t>
  </si>
  <si>
    <t>Deferred Tax Liabilities</t>
  </si>
  <si>
    <t>RM</t>
  </si>
  <si>
    <t>Operating Expenses</t>
  </si>
  <si>
    <t>Share Capital</t>
  </si>
  <si>
    <t>Minority Interest</t>
  </si>
  <si>
    <t>Total</t>
  </si>
  <si>
    <t>31/12/2005</t>
  </si>
  <si>
    <t>Proceeds from exercise of ESOS</t>
  </si>
  <si>
    <t>Currency translation differences</t>
  </si>
  <si>
    <t>The business operations of the Group is generally non seasonal.</t>
  </si>
  <si>
    <t>Total Gains on Disposals</t>
  </si>
  <si>
    <t xml:space="preserve">Treasury </t>
  </si>
  <si>
    <t>shares</t>
  </si>
  <si>
    <t>(The Condensed Consolidated Statements of Changes in Equity should be read in conjunction with the Annual Financial Report</t>
  </si>
  <si>
    <t>Secured and unsecured :</t>
  </si>
  <si>
    <t>Total secured borrowings</t>
  </si>
  <si>
    <t>Total unsecured borrowings</t>
  </si>
  <si>
    <t>Total borrowings</t>
  </si>
  <si>
    <t>Short Term and Long Term</t>
  </si>
  <si>
    <t>Total short-term borrowings</t>
  </si>
  <si>
    <t>Total long term borrowings</t>
  </si>
  <si>
    <t>Profit attributable to :</t>
  </si>
  <si>
    <t>Equity holders of the parent</t>
  </si>
  <si>
    <t>for the year ended 31 December 2005)</t>
  </si>
  <si>
    <t>(Restated)</t>
  </si>
  <si>
    <t>ASSETS</t>
  </si>
  <si>
    <t>Non-current assets</t>
  </si>
  <si>
    <t>EQUITY AND LIABILITIES</t>
  </si>
  <si>
    <t>Equity attributable to equity holders of the parent</t>
  </si>
  <si>
    <t>Total equity</t>
  </si>
  <si>
    <t>Non-current liabilities</t>
  </si>
  <si>
    <t>TOTAL EQUITY AND LIABILITIES</t>
  </si>
  <si>
    <t xml:space="preserve">Deposits, bank balances and cash </t>
  </si>
  <si>
    <t>Less : Fixed deposit not readily for use</t>
  </si>
  <si>
    <t>&lt;---------------------------------- Reserves-----------------------------------&gt;</t>
  </si>
  <si>
    <t>&lt;-------------------Non Distributable-------------------&gt;</t>
  </si>
  <si>
    <t>Distributable</t>
  </si>
  <si>
    <t>Share-</t>
  </si>
  <si>
    <t>holders</t>
  </si>
  <si>
    <t xml:space="preserve">Minority </t>
  </si>
  <si>
    <t xml:space="preserve">Fund </t>
  </si>
  <si>
    <t>Interest</t>
  </si>
  <si>
    <t>Equity</t>
  </si>
  <si>
    <t>At 31 December 2005</t>
  </si>
  <si>
    <t>Restating investment property at cost</t>
  </si>
  <si>
    <t>model</t>
  </si>
  <si>
    <t>Restated balances as at 1st January 2006</t>
  </si>
  <si>
    <t>Profit(loss) recognised directly to equity</t>
  </si>
  <si>
    <t>The financial statement for the year ended 31 December 2005 was not qualified.</t>
  </si>
  <si>
    <t>this was financed by internally generated funds.</t>
  </si>
  <si>
    <t xml:space="preserve">The above shares are being held and retained as treasury shares as defined under Section 67A of the Companies Act, 1965. The </t>
  </si>
  <si>
    <t>Segmental Revenue</t>
  </si>
  <si>
    <t>Security and fire alarm system</t>
  </si>
  <si>
    <t>Telecommunication and AV/Multimedia &amp; ITS</t>
  </si>
  <si>
    <t>Electronics products and micro-processor systems</t>
  </si>
  <si>
    <t xml:space="preserve">Manufacturing </t>
  </si>
  <si>
    <t xml:space="preserve">Unallocated reconciling </t>
  </si>
  <si>
    <t>Total revenue including inter-segment sales</t>
  </si>
  <si>
    <t>Elimination of inter-segment sales</t>
  </si>
  <si>
    <t xml:space="preserve">Total </t>
  </si>
  <si>
    <t>Segmental Results</t>
  </si>
  <si>
    <t>Segmental profit</t>
  </si>
  <si>
    <t>Unallocated income(expenses)</t>
  </si>
  <si>
    <t>Profit from operation</t>
  </si>
  <si>
    <t>A13.</t>
  </si>
  <si>
    <t>B14.</t>
  </si>
  <si>
    <t>Effect of exchange rate changes</t>
  </si>
  <si>
    <t xml:space="preserve">Comparatives </t>
  </si>
  <si>
    <t>The following comparative amounts have been restated due to the adoption of the new and revised FRSs:</t>
  </si>
  <si>
    <t xml:space="preserve">Previously </t>
  </si>
  <si>
    <t>Adjustments</t>
  </si>
  <si>
    <t>Restated</t>
  </si>
  <si>
    <t>stated</t>
  </si>
  <si>
    <t>As at 31 December 2005</t>
  </si>
  <si>
    <t xml:space="preserve">Investment properties </t>
  </si>
  <si>
    <t>A3</t>
  </si>
  <si>
    <t>A14.</t>
  </si>
  <si>
    <t>Prepaid Interest in Leased Land</t>
  </si>
  <si>
    <t>TOTAL ASSETS</t>
  </si>
  <si>
    <t>Total Non-current liabilities</t>
  </si>
  <si>
    <t>Total Current Liabilities</t>
  </si>
  <si>
    <t xml:space="preserve">Net profit for the period </t>
  </si>
  <si>
    <t xml:space="preserve">Total recognised income and expense for </t>
  </si>
  <si>
    <t>the period</t>
  </si>
  <si>
    <t>Repurchased during the period</t>
  </si>
  <si>
    <t>Property, plant and equipment</t>
  </si>
  <si>
    <t xml:space="preserve">Revaluation Reserve </t>
  </si>
  <si>
    <t xml:space="preserve">Minority Interest </t>
  </si>
  <si>
    <t>Related Party Transactions</t>
  </si>
  <si>
    <t>The significant transactions and balances with related parties of the Group during the current quarter are listed below :-</t>
  </si>
  <si>
    <t xml:space="preserve">Transactions for the </t>
  </si>
  <si>
    <t>Balance due from/(to)</t>
  </si>
  <si>
    <t xml:space="preserve"> current quarter</t>
  </si>
  <si>
    <t xml:space="preserve">Rental paid to a company in which </t>
  </si>
  <si>
    <t>Dr Lim Jit Chow and Lim Hsiu Hoon have interests.</t>
  </si>
  <si>
    <t xml:space="preserve">Interest charged on the loan given to </t>
  </si>
  <si>
    <t>an associate company, PDX.com Sdn Bhd</t>
  </si>
  <si>
    <t>Net cash generating from / (used in) operating activities</t>
  </si>
  <si>
    <t>Net cash used in investing activities</t>
  </si>
  <si>
    <t>Not applicable under the new and revised FRSs</t>
  </si>
  <si>
    <t>Net Assets  per share of RM0.50 each (RM)</t>
  </si>
  <si>
    <t>Dividends paid</t>
  </si>
  <si>
    <t>Dividend income</t>
  </si>
  <si>
    <t xml:space="preserve">Dividends paid </t>
  </si>
  <si>
    <t>Dividends paid to minority shareholders of</t>
  </si>
  <si>
    <t>subsidiary companies</t>
  </si>
  <si>
    <t>Non-Current Aseets Classified As Held For Sale</t>
  </si>
  <si>
    <t>FOR THE PERIOD ENDED 30 SEPTEMBER 2006</t>
  </si>
  <si>
    <t>30/09/2006</t>
  </si>
  <si>
    <t>30/09/2005</t>
  </si>
  <si>
    <t>AS AT 30 SEPTEMBER 2006</t>
  </si>
  <si>
    <t>30/9/2006</t>
  </si>
  <si>
    <t>9 Months Ended</t>
  </si>
  <si>
    <t>Purchase of investment in associated company</t>
  </si>
  <si>
    <t>Surplus on revaluation of properties</t>
  </si>
  <si>
    <t xml:space="preserve">Net gain not recognised in the income </t>
  </si>
  <si>
    <t>statement</t>
  </si>
  <si>
    <t>At 30 September 2005</t>
  </si>
  <si>
    <t>At 30 September 2006</t>
  </si>
  <si>
    <t>During the current quarter, the Company repurchased a total of 62,500 of its own shares from the open market at an average</t>
  </si>
  <si>
    <t xml:space="preserve">price of RM0.443 per share. The total consideration paid for the repurchase including transaction costs was RM27,666 and </t>
  </si>
  <si>
    <t xml:space="preserve">total number of shares held as treasury shares as at 30 September 2006 was 1,016,600 at an average price per share of RM0.490. </t>
  </si>
  <si>
    <t>None of the treasury shares were sold or cancelled during the current quarter.</t>
  </si>
  <si>
    <t>30/9/2005</t>
  </si>
  <si>
    <t>at 30/9/2006</t>
  </si>
  <si>
    <t>Investment in quoted securities as at 30 September 2006:-</t>
  </si>
  <si>
    <t>Total Group Borrowings as at 30 September 2006:-</t>
  </si>
  <si>
    <t>29 November 2006</t>
  </si>
  <si>
    <t>Profit(loss) After Tax</t>
  </si>
  <si>
    <t>Net Profit(loss) for the Period</t>
  </si>
  <si>
    <t>Profit(loss) Before Tax</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</si>
</sst>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0_);_(* \(#,##0.0\);_(* &quot;-&quot;_);_(@_)"/>
    <numFmt numFmtId="167" formatCode="_(* #,##0.00_);_(* \(#,##0.00\);_(* &quot;-&quot;_);_(@_)"/>
    <numFmt numFmtId="168" formatCode="#,##0.0_);\(#,##0.0\)"/>
    <numFmt numFmtId="169" formatCode="_(* #,##0.0_);_(* \(#,##0.0\);_(* &quot;-&quot;??_);_(@_)"/>
    <numFmt numFmtId="170" formatCode="_(* #,##0_);_(* \(#,##0\);_(* &quot;-&quot;??_);_(@_)"/>
    <numFmt numFmtId="171" formatCode="_(* #,##0.0000_);_(* \(#,##0.0000\);_(* &quot;-&quot;??_);_(@_)"/>
    <numFmt numFmtId="172" formatCode="_(* #,##0.000_);_(* \(#,##0.000\);_(* &quot;-&quot;???_);_(@_)"/>
    <numFmt numFmtId="173" formatCode="_(* #,##0.0000_);_(* \(#,##0.0000\);_(* &quot;-&quot;????_);_(@_)"/>
    <numFmt numFmtId="174" formatCode="_(* #,##0.00_);_(* \(#,##0.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quot;#,##0_);\(&quot;Q&quot;#,##0\)"/>
    <numFmt numFmtId="184" formatCode="&quot;Q&quot;#,##0_);[Red]\(&quot;Q&quot;#,##0\)"/>
    <numFmt numFmtId="185" formatCode="&quot;Q&quot;#,##0.00_);\(&quot;Q&quot;#,##0.00\)"/>
    <numFmt numFmtId="186" formatCode="&quot;Q&quot;#,##0.00_);[Red]\(&quot;Q&quot;#,##0.00\)"/>
    <numFmt numFmtId="187" formatCode="_(&quot;Q&quot;* #,##0_);_(&quot;Q&quot;* \(#,##0\);_(&quot;Q&quot;* &quot;-&quot;_);_(@_)"/>
    <numFmt numFmtId="188" formatCode="_(&quot;Q&quot;* #,##0.00_);_(&quot;Q&quot;* \(#,##0.00\);_(&quot;Q&quot;* &quot;-&quot;??_);_(@_)"/>
    <numFmt numFmtId="189" formatCode="#,##0.000"/>
    <numFmt numFmtId="190" formatCode="#,##0.0000"/>
    <numFmt numFmtId="191" formatCode="0.00000000"/>
    <numFmt numFmtId="192" formatCode="0.0000000"/>
    <numFmt numFmtId="193" formatCode="0.000000"/>
    <numFmt numFmtId="194" formatCode="0.00000"/>
    <numFmt numFmtId="195" formatCode="0.0000"/>
    <numFmt numFmtId="196" formatCode="0.0"/>
    <numFmt numFmtId="197" formatCode="#,##0.0"/>
    <numFmt numFmtId="198" formatCode="0.00_);\(0.00\)"/>
    <numFmt numFmtId="199" formatCode="_(* #,##0.000_);_(* \(#,##0.000\);_(* &quot;-&quot;_);_(@_)"/>
    <numFmt numFmtId="200" formatCode="_(* #,##0.0000_);_(* \(#,##0.0000\);_(* &quot;-&quot;_);_(@_)"/>
    <numFmt numFmtId="201" formatCode="_(* #,##0.000_);_(* \(#,##0.000\);_(* &quot;-&quot;??_);_(@_)"/>
    <numFmt numFmtId="202" formatCode="_(&quot;RM&quot;* #,##0.00_);_(&quot;RM&quot;* \(#,##0.00\);_(&quot;RM&quot;* &quot;-&quot;??_);_(@_)"/>
    <numFmt numFmtId="203" formatCode="_(&quot;RM&quot;* #,##0_);_(&quot;RM&quot;* \(#,##0\);_(&quot;RM&quot;* &quot;-&quot;_);_(@_)"/>
    <numFmt numFmtId="204" formatCode="&quot;Yes&quot;;&quot;Yes&quot;;&quot;No&quot;"/>
    <numFmt numFmtId="205" formatCode="&quot;True&quot;;&quot;True&quot;;&quot;False&quot;"/>
    <numFmt numFmtId="206" formatCode="&quot;On&quot;;&quot;On&quot;;&quot;Off&quot;"/>
    <numFmt numFmtId="207" formatCode="_(* #,##0.00000_);_(* \(#,##0.00000\);_(* &quot;-&quot;??_);_(@_)"/>
    <numFmt numFmtId="208" formatCode="#,##0.000_);\(#,##0.000\)"/>
    <numFmt numFmtId="209" formatCode="#,##0.0000_);\(#,##0.0000\)"/>
    <numFmt numFmtId="210" formatCode="_(* #,##0.0_);_(* \(#,##0.0\);_(* &quot;-&quot;?_);_(@_)"/>
    <numFmt numFmtId="211" formatCode="0_);\(0\)"/>
    <numFmt numFmtId="212" formatCode="_-* #,##0_-;\-* #,##0_-;_-* &quot;-&quot;??_-;_-@_-"/>
    <numFmt numFmtId="213" formatCode="0_);[Red]\(0\)"/>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 numFmtId="219" formatCode="&quot;RM&quot;#,##0;\-&quot;RM&quot;#,##0"/>
    <numFmt numFmtId="220" formatCode="&quot;RM&quot;#,##0;[Red]\-&quot;RM&quot;#,##0"/>
    <numFmt numFmtId="221" formatCode="&quot;RM&quot;#,##0.00;\-&quot;RM&quot;#,##0.00"/>
    <numFmt numFmtId="222" formatCode="&quot;RM&quot;#,##0.00;[Red]\-&quot;RM&quot;#,##0.00"/>
    <numFmt numFmtId="223" formatCode="_-&quot;RM&quot;* #,##0_-;\-&quot;RM&quot;* #,##0_-;_-&quot;RM&quot;* &quot;-&quot;_-;_-@_-"/>
    <numFmt numFmtId="224" formatCode="_-&quot;RM&quot;* #,##0.00_-;\-&quot;RM&quot;* #,##0.00_-;_-&quot;RM&quot;* &quot;-&quot;??_-;_-@_-"/>
    <numFmt numFmtId="225" formatCode="_(* #,##0.000000_);_(* \(#,##0.000000\);_(* &quot;-&quot;??_);_(@_)"/>
  </numFmts>
  <fonts count="15">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
      <sz val="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3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75">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0" fontId="0" fillId="2" borderId="2" xfId="0" applyNumberFormat="1" applyBorder="1" applyAlignment="1" quotePrefix="1">
      <alignment horizontal="center"/>
    </xf>
    <xf numFmtId="0" fontId="0" fillId="2" borderId="0" xfId="0"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3"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167" fontId="0" fillId="2" borderId="0" xfId="0" applyNumberFormat="1" applyBorder="1" applyAlignment="1">
      <alignment/>
    </xf>
    <xf numFmtId="0" fontId="0" fillId="2" borderId="4" xfId="0" applyNumberFormat="1" applyBorder="1" applyAlignment="1">
      <alignment/>
    </xf>
    <xf numFmtId="0" fontId="0" fillId="2" borderId="0" xfId="0"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6" applyFont="1">
      <alignment/>
      <protection/>
    </xf>
    <xf numFmtId="0" fontId="0" fillId="0" borderId="0" xfId="26" applyFont="1" applyBorder="1">
      <alignment/>
      <protection/>
    </xf>
    <xf numFmtId="0" fontId="9" fillId="0" borderId="0" xfId="26" applyFont="1">
      <alignment/>
      <protection/>
    </xf>
    <xf numFmtId="3" fontId="9" fillId="0" borderId="0" xfId="26" applyNumberFormat="1" applyFont="1">
      <alignment/>
      <protection/>
    </xf>
    <xf numFmtId="0" fontId="11" fillId="0" borderId="0" xfId="27" applyFont="1">
      <alignment/>
      <protection/>
    </xf>
    <xf numFmtId="0" fontId="0" fillId="2" borderId="0" xfId="0" applyNumberFormat="1" applyBorder="1" applyAlignment="1" quotePrefix="1">
      <alignment horizontal="center"/>
    </xf>
    <xf numFmtId="41" fontId="0" fillId="2" borderId="5" xfId="0" applyNumberFormat="1" applyBorder="1" applyAlignment="1">
      <alignment/>
    </xf>
    <xf numFmtId="0" fontId="0" fillId="2" borderId="6" xfId="0" applyNumberFormat="1" applyBorder="1" applyAlignment="1" quotePrefix="1">
      <alignment horizontal="center"/>
    </xf>
    <xf numFmtId="41" fontId="0" fillId="2" borderId="2" xfId="0" applyNumberFormat="1" applyBorder="1" applyAlignment="1" quotePrefix="1">
      <alignment horizontal="center"/>
    </xf>
    <xf numFmtId="41" fontId="11" fillId="0" borderId="0" xfId="16" applyFont="1" applyAlignment="1">
      <alignment/>
    </xf>
    <xf numFmtId="41" fontId="0" fillId="2" borderId="0" xfId="0" applyNumberFormat="1" applyFont="1" applyAlignment="1">
      <alignment/>
    </xf>
    <xf numFmtId="41" fontId="0" fillId="2" borderId="0" xfId="0" applyNumberFormat="1" applyFont="1" applyBorder="1" applyAlignment="1">
      <alignment/>
    </xf>
    <xf numFmtId="0" fontId="8" fillId="0" borderId="0" xfId="28">
      <alignment/>
      <protection/>
    </xf>
    <xf numFmtId="0" fontId="4" fillId="0" borderId="0" xfId="28" applyFont="1">
      <alignment/>
      <protection/>
    </xf>
    <xf numFmtId="0" fontId="13" fillId="0" borderId="0" xfId="28" applyFont="1">
      <alignment/>
      <protection/>
    </xf>
    <xf numFmtId="0" fontId="8" fillId="0" borderId="0" xfId="28" applyAlignment="1">
      <alignment horizontal="right"/>
      <protection/>
    </xf>
    <xf numFmtId="0" fontId="8" fillId="0" borderId="0" xfId="28" applyAlignment="1" quotePrefix="1">
      <alignment horizontal="right"/>
      <protection/>
    </xf>
    <xf numFmtId="41" fontId="8" fillId="0" borderId="0" xfId="28" applyNumberFormat="1" applyBorder="1" applyAlignment="1">
      <alignment horizontal="right"/>
      <protection/>
    </xf>
    <xf numFmtId="41" fontId="8" fillId="0" borderId="2" xfId="28" applyNumberFormat="1" applyBorder="1" applyAlignment="1">
      <alignment horizontal="right"/>
      <protection/>
    </xf>
    <xf numFmtId="0" fontId="8" fillId="0" borderId="0" xfId="28" applyFont="1">
      <alignment/>
      <protection/>
    </xf>
    <xf numFmtId="41" fontId="8" fillId="0" borderId="1" xfId="28" applyNumberFormat="1" applyBorder="1" applyAlignment="1">
      <alignment horizontal="right"/>
      <protection/>
    </xf>
    <xf numFmtId="0" fontId="5" fillId="2" borderId="0" xfId="0" applyNumberFormat="1" applyFont="1" applyBorder="1" applyAlignment="1">
      <alignment horizontal="center"/>
    </xf>
    <xf numFmtId="41" fontId="8" fillId="0" borderId="7" xfId="28" applyNumberFormat="1" applyBorder="1" applyAlignment="1">
      <alignment horizontal="right"/>
      <protection/>
    </xf>
    <xf numFmtId="0" fontId="8" fillId="0" borderId="0" xfId="28" applyBorder="1">
      <alignment/>
      <protection/>
    </xf>
    <xf numFmtId="0" fontId="12" fillId="2" borderId="0" xfId="0" applyNumberFormat="1" applyFont="1" applyAlignment="1">
      <alignment/>
    </xf>
    <xf numFmtId="0" fontId="0" fillId="0" borderId="0" xfId="28" applyFont="1">
      <alignment/>
      <protection/>
    </xf>
    <xf numFmtId="0" fontId="8" fillId="0" borderId="0" xfId="28"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8" fillId="0" borderId="8" xfId="28" applyNumberFormat="1" applyBorder="1" applyAlignment="1">
      <alignment horizontal="right"/>
      <protection/>
    </xf>
    <xf numFmtId="41" fontId="8" fillId="0" borderId="9" xfId="28" applyNumberFormat="1" applyBorder="1" applyAlignment="1">
      <alignment horizontal="right"/>
      <protection/>
    </xf>
    <xf numFmtId="0" fontId="8" fillId="0" borderId="2" xfId="28" applyBorder="1">
      <alignment/>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41" fontId="0" fillId="2" borderId="3" xfId="0" applyNumberFormat="1" applyFont="1" applyBorder="1" applyAlignment="1">
      <alignment/>
    </xf>
    <xf numFmtId="37" fontId="0" fillId="2" borderId="0" xfId="0" applyNumberFormat="1" applyFont="1" applyAlignment="1">
      <alignment/>
    </xf>
    <xf numFmtId="0" fontId="0" fillId="2" borderId="0" xfId="23" applyNumberFormat="1" applyFont="1">
      <alignment/>
      <protection/>
    </xf>
    <xf numFmtId="41" fontId="0" fillId="2" borderId="2" xfId="0" applyNumberFormat="1" applyFont="1" applyBorder="1" applyAlignment="1" quotePrefix="1">
      <alignment/>
    </xf>
    <xf numFmtId="0" fontId="4" fillId="2" borderId="0" xfId="22" applyNumberFormat="1" applyFont="1">
      <alignment/>
      <protection/>
    </xf>
    <xf numFmtId="0" fontId="8" fillId="0" borderId="0" xfId="21">
      <alignment/>
      <protection/>
    </xf>
    <xf numFmtId="0" fontId="0" fillId="2" borderId="0" xfId="22" applyNumberFormat="1" applyFont="1">
      <alignment/>
      <protection/>
    </xf>
    <xf numFmtId="0" fontId="4" fillId="2" borderId="0" xfId="25" applyNumberFormat="1" applyFont="1">
      <alignment/>
      <protection/>
    </xf>
    <xf numFmtId="0" fontId="0" fillId="2" borderId="0" xfId="25" applyNumberFormat="1">
      <alignment/>
      <protection/>
    </xf>
    <xf numFmtId="0" fontId="0" fillId="2" borderId="0" xfId="22" applyNumberFormat="1" applyAlignment="1">
      <alignment horizontal="center"/>
      <protection/>
    </xf>
    <xf numFmtId="0" fontId="0" fillId="2" borderId="0" xfId="25" applyNumberFormat="1" applyFont="1">
      <alignment/>
      <protection/>
    </xf>
    <xf numFmtId="41" fontId="0" fillId="2" borderId="0" xfId="25" applyNumberFormat="1">
      <alignment/>
      <protection/>
    </xf>
    <xf numFmtId="41" fontId="0" fillId="2" borderId="2" xfId="25" applyNumberFormat="1" applyBorder="1">
      <alignment/>
      <protection/>
    </xf>
    <xf numFmtId="0" fontId="0" fillId="2" borderId="0" xfId="25" applyNumberFormat="1" applyBorder="1">
      <alignment/>
      <protection/>
    </xf>
    <xf numFmtId="0" fontId="8" fillId="0" borderId="0" xfId="21" applyNumberFormat="1">
      <alignment/>
      <protection/>
    </xf>
    <xf numFmtId="0" fontId="0" fillId="2" borderId="0" xfId="22" applyFont="1" applyBorder="1">
      <alignment/>
      <protection/>
    </xf>
    <xf numFmtId="0" fontId="0" fillId="2" borderId="0" xfId="22" applyFont="1">
      <alignment/>
      <protection/>
    </xf>
    <xf numFmtId="0" fontId="0" fillId="0" borderId="0" xfId="21" applyNumberFormat="1" applyFont="1">
      <alignment/>
      <protection/>
    </xf>
    <xf numFmtId="41" fontId="0" fillId="0" borderId="0" xfId="21" applyNumberFormat="1" applyFont="1">
      <alignment/>
      <protection/>
    </xf>
    <xf numFmtId="0" fontId="0" fillId="2" borderId="0" xfId="22" applyNumberFormat="1" applyBorder="1">
      <alignment/>
      <protection/>
    </xf>
    <xf numFmtId="41" fontId="8" fillId="0" borderId="0" xfId="21" applyNumberFormat="1">
      <alignment/>
      <protection/>
    </xf>
    <xf numFmtId="0" fontId="0" fillId="2" borderId="0" xfId="25" applyNumberFormat="1" applyFont="1" applyBorder="1">
      <alignment/>
      <protection/>
    </xf>
    <xf numFmtId="0" fontId="0" fillId="2" borderId="0" xfId="22" applyNumberFormat="1">
      <alignment/>
      <protection/>
    </xf>
    <xf numFmtId="41" fontId="0" fillId="2" borderId="0" xfId="22" applyNumberFormat="1">
      <alignment/>
      <protection/>
    </xf>
    <xf numFmtId="3" fontId="0" fillId="2" borderId="0" xfId="22" applyNumberFormat="1">
      <alignment/>
      <protection/>
    </xf>
    <xf numFmtId="41" fontId="0" fillId="2" borderId="10" xfId="22" applyNumberFormat="1" applyBorder="1">
      <alignment/>
      <protection/>
    </xf>
    <xf numFmtId="41" fontId="0" fillId="2" borderId="11" xfId="22" applyNumberFormat="1" applyBorder="1">
      <alignment/>
      <protection/>
    </xf>
    <xf numFmtId="41" fontId="0" fillId="2" borderId="6" xfId="22" applyNumberFormat="1" applyBorder="1">
      <alignment/>
      <protection/>
    </xf>
    <xf numFmtId="41" fontId="0" fillId="2" borderId="2" xfId="22" applyNumberFormat="1" applyBorder="1">
      <alignment/>
      <protection/>
    </xf>
    <xf numFmtId="3" fontId="0" fillId="2" borderId="0" xfId="22" applyNumberFormat="1" applyBorder="1">
      <alignment/>
      <protection/>
    </xf>
    <xf numFmtId="41" fontId="0" fillId="2" borderId="3" xfId="22" applyNumberFormat="1" applyBorder="1">
      <alignment/>
      <protection/>
    </xf>
    <xf numFmtId="0" fontId="0" fillId="2" borderId="0" xfId="22" applyNumberFormat="1" applyFont="1" applyBorder="1">
      <alignment/>
      <protection/>
    </xf>
    <xf numFmtId="41" fontId="0" fillId="2" borderId="0" xfId="0" applyNumberFormat="1" applyFont="1" applyAlignment="1">
      <alignment horizontal="left"/>
    </xf>
    <xf numFmtId="0" fontId="8" fillId="0" borderId="0" xfId="28" applyFont="1" applyAlignment="1">
      <alignment horizontal="center"/>
      <protection/>
    </xf>
    <xf numFmtId="41" fontId="0" fillId="2" borderId="0" xfId="0" applyNumberFormat="1" applyFont="1" applyAlignment="1">
      <alignment horizontal="center"/>
    </xf>
    <xf numFmtId="0" fontId="8" fillId="0" borderId="4" xfId="28" applyBorder="1">
      <alignment/>
      <protection/>
    </xf>
    <xf numFmtId="0" fontId="8" fillId="0" borderId="12" xfId="28" applyBorder="1">
      <alignment/>
      <protection/>
    </xf>
    <xf numFmtId="41" fontId="8" fillId="0" borderId="0" xfId="28" applyNumberFormat="1" applyBorder="1">
      <alignment/>
      <protection/>
    </xf>
    <xf numFmtId="37" fontId="0" fillId="2" borderId="0" xfId="0" applyNumberFormat="1" applyAlignment="1">
      <alignment/>
    </xf>
    <xf numFmtId="43" fontId="0" fillId="2" borderId="0" xfId="0" applyNumberFormat="1" applyAlignment="1">
      <alignment/>
    </xf>
    <xf numFmtId="0" fontId="4" fillId="2" borderId="0" xfId="0" applyNumberFormat="1" applyFont="1" applyAlignment="1">
      <alignment vertical="top" wrapText="1"/>
    </xf>
    <xf numFmtId="37" fontId="8" fillId="0" borderId="0" xfId="28" applyNumberFormat="1">
      <alignment/>
      <protection/>
    </xf>
    <xf numFmtId="167" fontId="8" fillId="0" borderId="0" xfId="28" applyNumberFormat="1">
      <alignment/>
      <protection/>
    </xf>
    <xf numFmtId="41" fontId="8" fillId="0" borderId="0" xfId="28" applyNumberFormat="1">
      <alignment/>
      <protection/>
    </xf>
    <xf numFmtId="41" fontId="8" fillId="0" borderId="13" xfId="28" applyNumberFormat="1" applyBorder="1" applyAlignment="1">
      <alignment horizontal="right"/>
      <protection/>
    </xf>
    <xf numFmtId="41" fontId="8" fillId="0" borderId="14" xfId="28" applyNumberFormat="1" applyBorder="1" applyAlignment="1">
      <alignment horizontal="right"/>
      <protection/>
    </xf>
    <xf numFmtId="0" fontId="8" fillId="0" borderId="0" xfId="21" applyFont="1">
      <alignment/>
      <protection/>
    </xf>
    <xf numFmtId="37" fontId="8" fillId="0" borderId="0" xfId="21" applyNumberFormat="1">
      <alignment/>
      <protection/>
    </xf>
    <xf numFmtId="170" fontId="0" fillId="2" borderId="0" xfId="15" applyNumberFormat="1" applyAlignment="1">
      <alignment/>
    </xf>
    <xf numFmtId="170" fontId="0" fillId="2" borderId="2" xfId="15" applyNumberFormat="1" applyBorder="1" applyAlignment="1">
      <alignment/>
    </xf>
    <xf numFmtId="170" fontId="0" fillId="2" borderId="3" xfId="15" applyNumberFormat="1" applyBorder="1" applyAlignment="1">
      <alignment/>
    </xf>
    <xf numFmtId="170" fontId="0" fillId="2" borderId="0" xfId="15" applyNumberFormat="1" applyBorder="1" applyAlignment="1">
      <alignment/>
    </xf>
    <xf numFmtId="0" fontId="8" fillId="0" borderId="0" xfId="21" applyFill="1">
      <alignment/>
      <protection/>
    </xf>
    <xf numFmtId="0" fontId="0" fillId="0" borderId="0" xfId="25" applyNumberFormat="1" applyFill="1">
      <alignment/>
      <protection/>
    </xf>
    <xf numFmtId="0" fontId="0" fillId="0" borderId="0" xfId="25" applyNumberFormat="1" applyFont="1" applyFill="1" applyAlignment="1">
      <alignment horizontal="center"/>
      <protection/>
    </xf>
    <xf numFmtId="0" fontId="0" fillId="0" borderId="0" xfId="25" applyNumberFormat="1" applyFont="1" applyFill="1" applyAlignment="1" quotePrefix="1">
      <alignment horizontal="center"/>
      <protection/>
    </xf>
    <xf numFmtId="0" fontId="0" fillId="0" borderId="0" xfId="22" applyNumberFormat="1" applyFill="1" applyAlignment="1">
      <alignment horizontal="center"/>
      <protection/>
    </xf>
    <xf numFmtId="41" fontId="0" fillId="0" borderId="0" xfId="25" applyNumberFormat="1" applyFill="1">
      <alignment/>
      <protection/>
    </xf>
    <xf numFmtId="41" fontId="0" fillId="0" borderId="2" xfId="25" applyNumberFormat="1" applyFill="1" applyBorder="1">
      <alignment/>
      <protection/>
    </xf>
    <xf numFmtId="41" fontId="0" fillId="0" borderId="0" xfId="25" applyNumberFormat="1" applyFill="1" applyBorder="1">
      <alignment/>
      <protection/>
    </xf>
    <xf numFmtId="41" fontId="0" fillId="0" borderId="3" xfId="25" applyNumberFormat="1" applyFill="1" applyBorder="1">
      <alignment/>
      <protection/>
    </xf>
    <xf numFmtId="0" fontId="8" fillId="0" borderId="0" xfId="21" applyNumberFormat="1" applyFill="1">
      <alignment/>
      <protection/>
    </xf>
    <xf numFmtId="41" fontId="0" fillId="0" borderId="0" xfId="21" applyNumberFormat="1" applyFont="1" applyFill="1">
      <alignment/>
      <protection/>
    </xf>
    <xf numFmtId="41" fontId="0" fillId="0" borderId="2" xfId="21" applyNumberFormat="1" applyFont="1" applyFill="1" applyBorder="1">
      <alignment/>
      <protection/>
    </xf>
    <xf numFmtId="37" fontId="0" fillId="0" borderId="0" xfId="21" applyNumberFormat="1" applyFont="1" applyFill="1">
      <alignment/>
      <protection/>
    </xf>
    <xf numFmtId="41" fontId="0" fillId="0" borderId="3" xfId="21" applyNumberFormat="1" applyFont="1" applyFill="1" applyBorder="1">
      <alignment/>
      <protection/>
    </xf>
    <xf numFmtId="41" fontId="0" fillId="0" borderId="0" xfId="21" applyNumberFormat="1" applyFont="1" applyFill="1" applyBorder="1">
      <alignment/>
      <protection/>
    </xf>
    <xf numFmtId="41" fontId="8" fillId="0" borderId="0" xfId="21" applyNumberFormat="1" applyFill="1">
      <alignment/>
      <protection/>
    </xf>
    <xf numFmtId="41" fontId="0" fillId="2" borderId="0" xfId="22" applyNumberFormat="1" applyBorder="1">
      <alignment/>
      <protection/>
    </xf>
    <xf numFmtId="0" fontId="0" fillId="2" borderId="2" xfId="0" applyNumberFormat="1" applyBorder="1" applyAlignment="1">
      <alignment horizontal="center"/>
    </xf>
    <xf numFmtId="0" fontId="5" fillId="2" borderId="0" xfId="0" applyNumberFormat="1" applyFont="1" applyAlignment="1">
      <alignment/>
    </xf>
    <xf numFmtId="41" fontId="0" fillId="2" borderId="15" xfId="22" applyNumberFormat="1" applyBorder="1">
      <alignment/>
      <protection/>
    </xf>
    <xf numFmtId="0" fontId="0" fillId="2" borderId="0" xfId="0" applyFont="1" applyBorder="1" applyAlignment="1">
      <alignment/>
    </xf>
    <xf numFmtId="41" fontId="0" fillId="2" borderId="0" xfId="0" applyNumberFormat="1" applyFill="1" applyBorder="1" applyAlignment="1">
      <alignment/>
    </xf>
    <xf numFmtId="167" fontId="0" fillId="2" borderId="0" xfId="24" applyNumberFormat="1" applyBorder="1">
      <alignment/>
      <protection/>
    </xf>
    <xf numFmtId="0" fontId="0" fillId="2" borderId="0" xfId="23" applyNumberFormat="1">
      <alignment/>
      <protection/>
    </xf>
    <xf numFmtId="170" fontId="0" fillId="2" borderId="0" xfId="15" applyNumberFormat="1" applyFont="1" applyAlignment="1">
      <alignment/>
    </xf>
    <xf numFmtId="0" fontId="0" fillId="2" borderId="0" xfId="0" applyBorder="1" applyAlignment="1">
      <alignment horizontal="left"/>
    </xf>
    <xf numFmtId="0" fontId="0" fillId="2" borderId="0" xfId="0" applyNumberFormat="1" applyBorder="1" applyAlignment="1">
      <alignment horizontal="left"/>
    </xf>
    <xf numFmtId="15" fontId="0" fillId="2" borderId="0" xfId="0" applyNumberFormat="1" applyBorder="1" applyAlignment="1">
      <alignment horizontal="center"/>
    </xf>
    <xf numFmtId="170" fontId="0" fillId="2" borderId="0" xfId="15" applyNumberFormat="1" applyFont="1" applyBorder="1" applyAlignment="1">
      <alignment horizontal="center"/>
    </xf>
    <xf numFmtId="170" fontId="0" fillId="2" borderId="0" xfId="15" applyNumberFormat="1" applyAlignment="1">
      <alignment horizontal="center"/>
    </xf>
    <xf numFmtId="0" fontId="0" fillId="2" borderId="0" xfId="22" applyNumberFormat="1" applyFont="1" applyAlignment="1" quotePrefix="1">
      <alignment horizontal="center"/>
      <protection/>
    </xf>
    <xf numFmtId="0" fontId="0" fillId="2" borderId="0" xfId="22" applyNumberFormat="1" applyFont="1" applyAlignment="1">
      <alignment horizontal="center"/>
      <protection/>
    </xf>
    <xf numFmtId="0" fontId="0" fillId="2" borderId="0" xfId="22" applyNumberFormat="1" applyAlignment="1" quotePrefix="1">
      <alignment horizontal="center"/>
      <protection/>
    </xf>
    <xf numFmtId="0" fontId="4" fillId="2" borderId="0" xfId="22" applyNumberFormat="1" applyFont="1">
      <alignment/>
      <protection/>
    </xf>
    <xf numFmtId="4" fontId="0" fillId="2" borderId="0" xfId="22" applyNumberFormat="1">
      <alignment/>
      <protection/>
    </xf>
    <xf numFmtId="0" fontId="0" fillId="0" borderId="0" xfId="21" applyFont="1">
      <alignment/>
      <protection/>
    </xf>
    <xf numFmtId="0" fontId="0" fillId="2" borderId="0" xfId="25" applyNumberFormat="1" applyFont="1">
      <alignment/>
      <protection/>
    </xf>
    <xf numFmtId="41" fontId="0" fillId="2" borderId="5" xfId="22" applyNumberFormat="1" applyBorder="1">
      <alignment/>
      <protection/>
    </xf>
    <xf numFmtId="0" fontId="0" fillId="0" borderId="0" xfId="22" applyNumberFormat="1" applyFill="1">
      <alignment/>
      <protection/>
    </xf>
    <xf numFmtId="37" fontId="0" fillId="0" borderId="0" xfId="22" applyNumberFormat="1" applyFill="1">
      <alignment/>
      <protection/>
    </xf>
    <xf numFmtId="41" fontId="0" fillId="0" borderId="0" xfId="22" applyNumberFormat="1" applyFill="1">
      <alignment/>
      <protection/>
    </xf>
    <xf numFmtId="0" fontId="0" fillId="2" borderId="0" xfId="0" applyNumberFormat="1" applyAlignment="1">
      <alignment horizontal="center"/>
    </xf>
    <xf numFmtId="0" fontId="0" fillId="2" borderId="0" xfId="22" applyNumberFormat="1" applyFont="1" applyAlignment="1">
      <alignment horizontal="center"/>
      <protection/>
    </xf>
    <xf numFmtId="0" fontId="0" fillId="2" borderId="0" xfId="22" applyNumberFormat="1" applyAlignment="1">
      <alignment horizontal="center"/>
      <protection/>
    </xf>
    <xf numFmtId="0" fontId="8" fillId="0" borderId="0" xfId="21" applyFont="1" applyFill="1" applyAlignment="1">
      <alignment horizontal="center"/>
      <protection/>
    </xf>
    <xf numFmtId="0" fontId="8" fillId="0" borderId="0" xfId="21" applyFill="1" applyAlignment="1">
      <alignment horizontal="center"/>
      <protection/>
    </xf>
    <xf numFmtId="0" fontId="8" fillId="0" borderId="0" xfId="28" applyFont="1" applyAlignment="1">
      <alignment horizontal="center"/>
      <protection/>
    </xf>
    <xf numFmtId="0" fontId="8" fillId="0" borderId="0" xfId="28" applyAlignment="1">
      <alignment horizontal="center"/>
      <protection/>
    </xf>
    <xf numFmtId="0" fontId="0" fillId="2" borderId="0" xfId="0" applyNumberFormat="1" applyAlignment="1">
      <alignment vertical="top" wrapText="1"/>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4" fillId="2" borderId="0" xfId="0" applyNumberFormat="1" applyFont="1" applyAlignment="1">
      <alignment vertical="top" wrapText="1"/>
    </xf>
  </cellXfs>
  <cellStyles count="16">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ctrl)1203" xfId="22"/>
    <cellStyle name="Normal_conso(ctrl)0303" xfId="23"/>
    <cellStyle name="Normal_conso0303" xfId="24"/>
    <cellStyle name="Normal_consoaudit1200" xfId="25"/>
    <cellStyle name="Normal_QPL" xfId="26"/>
    <cellStyle name="Normal_QPL_1" xfId="27"/>
    <cellStyle name="Normal_Statement_AC"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115</xdr:row>
      <xdr:rowOff>0</xdr:rowOff>
    </xdr:from>
    <xdr:ext cx="104775" cy="257175"/>
    <xdr:sp>
      <xdr:nvSpPr>
        <xdr:cNvPr id="1" name="TextBox 1"/>
        <xdr:cNvSpPr txBox="1">
          <a:spLocks noChangeArrowheads="1"/>
        </xdr:cNvSpPr>
      </xdr:nvSpPr>
      <xdr:spPr>
        <a:xfrm>
          <a:off x="7839075" y="219456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124</xdr:row>
      <xdr:rowOff>0</xdr:rowOff>
    </xdr:from>
    <xdr:ext cx="114300" cy="257175"/>
    <xdr:sp>
      <xdr:nvSpPr>
        <xdr:cNvPr id="2" name="TextBox 2"/>
        <xdr:cNvSpPr txBox="1">
          <a:spLocks noChangeArrowheads="1"/>
        </xdr:cNvSpPr>
      </xdr:nvSpPr>
      <xdr:spPr>
        <a:xfrm>
          <a:off x="6772275" y="236791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405</xdr:row>
      <xdr:rowOff>180975</xdr:rowOff>
    </xdr:from>
    <xdr:to>
      <xdr:col>14</xdr:col>
      <xdr:colOff>1009650</xdr:colOff>
      <xdr:row>405</xdr:row>
      <xdr:rowOff>180975</xdr:rowOff>
    </xdr:to>
    <xdr:sp>
      <xdr:nvSpPr>
        <xdr:cNvPr id="3" name="TextBox 3"/>
        <xdr:cNvSpPr txBox="1">
          <a:spLocks noChangeArrowheads="1"/>
        </xdr:cNvSpPr>
      </xdr:nvSpPr>
      <xdr:spPr>
        <a:xfrm>
          <a:off x="723900" y="76123800"/>
          <a:ext cx="81248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406</xdr:row>
      <xdr:rowOff>0</xdr:rowOff>
    </xdr:from>
    <xdr:to>
      <xdr:col>14</xdr:col>
      <xdr:colOff>933450</xdr:colOff>
      <xdr:row>406</xdr:row>
      <xdr:rowOff>0</xdr:rowOff>
    </xdr:to>
    <xdr:sp>
      <xdr:nvSpPr>
        <xdr:cNvPr id="4" name="TextBox 4"/>
        <xdr:cNvSpPr txBox="1">
          <a:spLocks noChangeArrowheads="1"/>
        </xdr:cNvSpPr>
      </xdr:nvSpPr>
      <xdr:spPr>
        <a:xfrm>
          <a:off x="723900" y="761333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406</xdr:row>
      <xdr:rowOff>0</xdr:rowOff>
    </xdr:from>
    <xdr:to>
      <xdr:col>14</xdr:col>
      <xdr:colOff>933450</xdr:colOff>
      <xdr:row>406</xdr:row>
      <xdr:rowOff>0</xdr:rowOff>
    </xdr:to>
    <xdr:sp>
      <xdr:nvSpPr>
        <xdr:cNvPr id="5" name="TextBox 5"/>
        <xdr:cNvSpPr txBox="1">
          <a:spLocks noChangeArrowheads="1"/>
        </xdr:cNvSpPr>
      </xdr:nvSpPr>
      <xdr:spPr>
        <a:xfrm>
          <a:off x="723900" y="761333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330</xdr:row>
      <xdr:rowOff>0</xdr:rowOff>
    </xdr:from>
    <xdr:to>
      <xdr:col>15</xdr:col>
      <xdr:colOff>0</xdr:colOff>
      <xdr:row>330</xdr:row>
      <xdr:rowOff>0</xdr:rowOff>
    </xdr:to>
    <xdr:sp>
      <xdr:nvSpPr>
        <xdr:cNvPr id="6" name="TextBox 6"/>
        <xdr:cNvSpPr txBox="1">
          <a:spLocks noChangeArrowheads="1"/>
        </xdr:cNvSpPr>
      </xdr:nvSpPr>
      <xdr:spPr>
        <a:xfrm>
          <a:off x="714375" y="61569600"/>
          <a:ext cx="81915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357</xdr:row>
      <xdr:rowOff>0</xdr:rowOff>
    </xdr:from>
    <xdr:to>
      <xdr:col>15</xdr:col>
      <xdr:colOff>0</xdr:colOff>
      <xdr:row>357</xdr:row>
      <xdr:rowOff>0</xdr:rowOff>
    </xdr:to>
    <xdr:sp>
      <xdr:nvSpPr>
        <xdr:cNvPr id="7" name="TextBox 7"/>
        <xdr:cNvSpPr txBox="1">
          <a:spLocks noChangeArrowheads="1"/>
        </xdr:cNvSpPr>
      </xdr:nvSpPr>
      <xdr:spPr>
        <a:xfrm>
          <a:off x="723900" y="66798825"/>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28575</xdr:colOff>
      <xdr:row>461</xdr:row>
      <xdr:rowOff>0</xdr:rowOff>
    </xdr:from>
    <xdr:to>
      <xdr:col>14</xdr:col>
      <xdr:colOff>933450</xdr:colOff>
      <xdr:row>461</xdr:row>
      <xdr:rowOff>0</xdr:rowOff>
    </xdr:to>
    <xdr:sp>
      <xdr:nvSpPr>
        <xdr:cNvPr id="8" name="TextBox 9"/>
        <xdr:cNvSpPr txBox="1">
          <a:spLocks noChangeArrowheads="1"/>
        </xdr:cNvSpPr>
      </xdr:nvSpPr>
      <xdr:spPr>
        <a:xfrm>
          <a:off x="723900" y="86620350"/>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461</xdr:row>
      <xdr:rowOff>0</xdr:rowOff>
    </xdr:from>
    <xdr:to>
      <xdr:col>14</xdr:col>
      <xdr:colOff>1009650</xdr:colOff>
      <xdr:row>461</xdr:row>
      <xdr:rowOff>0</xdr:rowOff>
    </xdr:to>
    <xdr:sp>
      <xdr:nvSpPr>
        <xdr:cNvPr id="9" name="TextBox 10"/>
        <xdr:cNvSpPr txBox="1">
          <a:spLocks noChangeArrowheads="1"/>
        </xdr:cNvSpPr>
      </xdr:nvSpPr>
      <xdr:spPr>
        <a:xfrm>
          <a:off x="981075" y="86620350"/>
          <a:ext cx="78676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461</xdr:row>
      <xdr:rowOff>0</xdr:rowOff>
    </xdr:from>
    <xdr:to>
      <xdr:col>14</xdr:col>
      <xdr:colOff>923925</xdr:colOff>
      <xdr:row>461</xdr:row>
      <xdr:rowOff>0</xdr:rowOff>
    </xdr:to>
    <xdr:sp>
      <xdr:nvSpPr>
        <xdr:cNvPr id="10" name="TextBox 11"/>
        <xdr:cNvSpPr txBox="1">
          <a:spLocks noChangeArrowheads="1"/>
        </xdr:cNvSpPr>
      </xdr:nvSpPr>
      <xdr:spPr>
        <a:xfrm>
          <a:off x="981075" y="86620350"/>
          <a:ext cx="778192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406</xdr:row>
      <xdr:rowOff>0</xdr:rowOff>
    </xdr:from>
    <xdr:to>
      <xdr:col>14</xdr:col>
      <xdr:colOff>933450</xdr:colOff>
      <xdr:row>406</xdr:row>
      <xdr:rowOff>0</xdr:rowOff>
    </xdr:to>
    <xdr:sp>
      <xdr:nvSpPr>
        <xdr:cNvPr id="11" name="TextBox 12"/>
        <xdr:cNvSpPr txBox="1">
          <a:spLocks noChangeArrowheads="1"/>
        </xdr:cNvSpPr>
      </xdr:nvSpPr>
      <xdr:spPr>
        <a:xfrm>
          <a:off x="723900" y="761333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12</xdr:col>
      <xdr:colOff>161925</xdr:colOff>
      <xdr:row>274</xdr:row>
      <xdr:rowOff>0</xdr:rowOff>
    </xdr:from>
    <xdr:ext cx="114300" cy="257175"/>
    <xdr:sp>
      <xdr:nvSpPr>
        <xdr:cNvPr id="12" name="TextBox 13"/>
        <xdr:cNvSpPr txBox="1">
          <a:spLocks noChangeArrowheads="1"/>
        </xdr:cNvSpPr>
      </xdr:nvSpPr>
      <xdr:spPr>
        <a:xfrm>
          <a:off x="6772275" y="520065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287</xdr:row>
      <xdr:rowOff>0</xdr:rowOff>
    </xdr:from>
    <xdr:to>
      <xdr:col>16</xdr:col>
      <xdr:colOff>723900</xdr:colOff>
      <xdr:row>287</xdr:row>
      <xdr:rowOff>0</xdr:rowOff>
    </xdr:to>
    <xdr:sp>
      <xdr:nvSpPr>
        <xdr:cNvPr id="13" name="TextBox 14"/>
        <xdr:cNvSpPr txBox="1">
          <a:spLocks noChangeArrowheads="1"/>
        </xdr:cNvSpPr>
      </xdr:nvSpPr>
      <xdr:spPr>
        <a:xfrm>
          <a:off x="657225" y="54502050"/>
          <a:ext cx="90963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disproportionate taxation charge of the Group for the current financial year is mainly due to non-availability of Group tax relief. 
The effective tax rate of 25% is lower than the statutory tax rate due mainly to certain subsidiary companies which are expected to benefit from the reduction in scale rate of 20% arising from the utilisation of the unabsorbed tax losses and capital allowances.</a:t>
          </a:r>
        </a:p>
      </xdr:txBody>
    </xdr:sp>
    <xdr:clientData/>
  </xdr:twoCellAnchor>
  <xdr:twoCellAnchor>
    <xdr:from>
      <xdr:col>2</xdr:col>
      <xdr:colOff>28575</xdr:colOff>
      <xdr:row>406</xdr:row>
      <xdr:rowOff>0</xdr:rowOff>
    </xdr:from>
    <xdr:to>
      <xdr:col>14</xdr:col>
      <xdr:colOff>933450</xdr:colOff>
      <xdr:row>406</xdr:row>
      <xdr:rowOff>0</xdr:rowOff>
    </xdr:to>
    <xdr:sp>
      <xdr:nvSpPr>
        <xdr:cNvPr id="14" name="TextBox 15"/>
        <xdr:cNvSpPr txBox="1">
          <a:spLocks noChangeArrowheads="1"/>
        </xdr:cNvSpPr>
      </xdr:nvSpPr>
      <xdr:spPr>
        <a:xfrm>
          <a:off x="723900" y="76133325"/>
          <a:ext cx="804862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1</xdr:col>
      <xdr:colOff>419100</xdr:colOff>
      <xdr:row>136</xdr:row>
      <xdr:rowOff>28575</xdr:rowOff>
    </xdr:from>
    <xdr:to>
      <xdr:col>17</xdr:col>
      <xdr:colOff>38100</xdr:colOff>
      <xdr:row>140</xdr:row>
      <xdr:rowOff>0</xdr:rowOff>
    </xdr:to>
    <xdr:sp>
      <xdr:nvSpPr>
        <xdr:cNvPr id="15" name="TextBox 16"/>
        <xdr:cNvSpPr txBox="1">
          <a:spLocks noChangeArrowheads="1"/>
        </xdr:cNvSpPr>
      </xdr:nvSpPr>
      <xdr:spPr>
        <a:xfrm>
          <a:off x="657225" y="25993725"/>
          <a:ext cx="941070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Debt and Equity Securities</a:t>
          </a:r>
          <a:r>
            <a:rPr lang="en-US" cap="none" sz="1200" b="0" i="0" u="none" baseline="0">
              <a:latin typeface="Arial"/>
              <a:ea typeface="Arial"/>
              <a:cs typeface="Arial"/>
            </a:rPr>
            <a:t>
Save as disclosed below, there were no other issuance and repayment of debt and equity securities for the current financial period to date.
</a:t>
          </a:r>
        </a:p>
      </xdr:txBody>
    </xdr:sp>
    <xdr:clientData/>
  </xdr:twoCellAnchor>
  <xdr:oneCellAnchor>
    <xdr:from>
      <xdr:col>12</xdr:col>
      <xdr:colOff>161925</xdr:colOff>
      <xdr:row>154</xdr:row>
      <xdr:rowOff>0</xdr:rowOff>
    </xdr:from>
    <xdr:ext cx="114300" cy="257175"/>
    <xdr:sp>
      <xdr:nvSpPr>
        <xdr:cNvPr id="16" name="TextBox 17"/>
        <xdr:cNvSpPr txBox="1">
          <a:spLocks noChangeArrowheads="1"/>
        </xdr:cNvSpPr>
      </xdr:nvSpPr>
      <xdr:spPr>
        <a:xfrm>
          <a:off x="6772275" y="2940367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447675</xdr:colOff>
      <xdr:row>206</xdr:row>
      <xdr:rowOff>9525</xdr:rowOff>
    </xdr:from>
    <xdr:to>
      <xdr:col>17</xdr:col>
      <xdr:colOff>238125</xdr:colOff>
      <xdr:row>211</xdr:row>
      <xdr:rowOff>180975</xdr:rowOff>
    </xdr:to>
    <xdr:sp>
      <xdr:nvSpPr>
        <xdr:cNvPr id="17" name="TextBox 18"/>
        <xdr:cNvSpPr txBox="1">
          <a:spLocks noChangeArrowheads="1"/>
        </xdr:cNvSpPr>
      </xdr:nvSpPr>
      <xdr:spPr>
        <a:xfrm>
          <a:off x="685800" y="39481125"/>
          <a:ext cx="9582150" cy="1123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following:-
a) the Company purchased a total of 79,000 of its own shares from the open market for a total consideration of RM31,848.      
</a:t>
          </a:r>
        </a:p>
      </xdr:txBody>
    </xdr:sp>
    <xdr:clientData/>
  </xdr:twoCellAnchor>
  <xdr:twoCellAnchor>
    <xdr:from>
      <xdr:col>2</xdr:col>
      <xdr:colOff>28575</xdr:colOff>
      <xdr:row>215</xdr:row>
      <xdr:rowOff>152400</xdr:rowOff>
    </xdr:from>
    <xdr:to>
      <xdr:col>17</xdr:col>
      <xdr:colOff>47625</xdr:colOff>
      <xdr:row>225</xdr:row>
      <xdr:rowOff>57150</xdr:rowOff>
    </xdr:to>
    <xdr:sp>
      <xdr:nvSpPr>
        <xdr:cNvPr id="18" name="TextBox 19"/>
        <xdr:cNvSpPr txBox="1">
          <a:spLocks noChangeArrowheads="1"/>
        </xdr:cNvSpPr>
      </xdr:nvSpPr>
      <xdr:spPr>
        <a:xfrm>
          <a:off x="723900" y="41338500"/>
          <a:ext cx="9353550" cy="12382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combination,acquisition of subsidiaries and long term investment, restructuring and discontinuing operations.
</a:t>
          </a:r>
        </a:p>
      </xdr:txBody>
    </xdr:sp>
    <xdr:clientData/>
  </xdr:twoCellAnchor>
  <xdr:twoCellAnchor>
    <xdr:from>
      <xdr:col>2</xdr:col>
      <xdr:colOff>57150</xdr:colOff>
      <xdr:row>226</xdr:row>
      <xdr:rowOff>0</xdr:rowOff>
    </xdr:from>
    <xdr:to>
      <xdr:col>16</xdr:col>
      <xdr:colOff>781050</xdr:colOff>
      <xdr:row>229</xdr:row>
      <xdr:rowOff>152400</xdr:rowOff>
    </xdr:to>
    <xdr:sp>
      <xdr:nvSpPr>
        <xdr:cNvPr id="19" name="TextBox 20"/>
        <xdr:cNvSpPr txBox="1">
          <a:spLocks noChangeArrowheads="1"/>
        </xdr:cNvSpPr>
      </xdr:nvSpPr>
      <xdr:spPr>
        <a:xfrm>
          <a:off x="752475" y="42710100"/>
          <a:ext cx="9058275" cy="7239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There were no material changes in contingent liabilities since the last audited balance sheet date.</a:t>
          </a:r>
        </a:p>
      </xdr:txBody>
    </xdr:sp>
    <xdr:clientData/>
  </xdr:twoCellAnchor>
  <xdr:twoCellAnchor>
    <xdr:from>
      <xdr:col>2</xdr:col>
      <xdr:colOff>28575</xdr:colOff>
      <xdr:row>231</xdr:row>
      <xdr:rowOff>0</xdr:rowOff>
    </xdr:from>
    <xdr:to>
      <xdr:col>15</xdr:col>
      <xdr:colOff>0</xdr:colOff>
      <xdr:row>231</xdr:row>
      <xdr:rowOff>0</xdr:rowOff>
    </xdr:to>
    <xdr:sp>
      <xdr:nvSpPr>
        <xdr:cNvPr id="20" name="TextBox 21"/>
        <xdr:cNvSpPr txBox="1">
          <a:spLocks noChangeArrowheads="1"/>
        </xdr:cNvSpPr>
      </xdr:nvSpPr>
      <xdr:spPr>
        <a:xfrm>
          <a:off x="723900" y="4366260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247</xdr:row>
      <xdr:rowOff>0</xdr:rowOff>
    </xdr:from>
    <xdr:ext cx="114300" cy="257175"/>
    <xdr:sp>
      <xdr:nvSpPr>
        <xdr:cNvPr id="21" name="TextBox 22"/>
        <xdr:cNvSpPr txBox="1">
          <a:spLocks noChangeArrowheads="1"/>
        </xdr:cNvSpPr>
      </xdr:nvSpPr>
      <xdr:spPr>
        <a:xfrm>
          <a:off x="6772275" y="468058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438150</xdr:colOff>
      <xdr:row>261</xdr:row>
      <xdr:rowOff>28575</xdr:rowOff>
    </xdr:from>
    <xdr:to>
      <xdr:col>14</xdr:col>
      <xdr:colOff>933450</xdr:colOff>
      <xdr:row>264</xdr:row>
      <xdr:rowOff>28575</xdr:rowOff>
    </xdr:to>
    <xdr:sp>
      <xdr:nvSpPr>
        <xdr:cNvPr id="22" name="TextBox 23"/>
        <xdr:cNvSpPr txBox="1">
          <a:spLocks noChangeArrowheads="1"/>
        </xdr:cNvSpPr>
      </xdr:nvSpPr>
      <xdr:spPr>
        <a:xfrm>
          <a:off x="676275" y="49539525"/>
          <a:ext cx="8096250" cy="571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2006 to be comparable to that of the previous year.</a:t>
          </a:r>
        </a:p>
      </xdr:txBody>
    </xdr:sp>
    <xdr:clientData/>
  </xdr:twoCellAnchor>
  <xdr:oneCellAnchor>
    <xdr:from>
      <xdr:col>12</xdr:col>
      <xdr:colOff>161925</xdr:colOff>
      <xdr:row>313</xdr:row>
      <xdr:rowOff>0</xdr:rowOff>
    </xdr:from>
    <xdr:ext cx="114300" cy="257175"/>
    <xdr:sp>
      <xdr:nvSpPr>
        <xdr:cNvPr id="23" name="TextBox 24"/>
        <xdr:cNvSpPr txBox="1">
          <a:spLocks noChangeArrowheads="1"/>
        </xdr:cNvSpPr>
      </xdr:nvSpPr>
      <xdr:spPr>
        <a:xfrm>
          <a:off x="6772275" y="583311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381000</xdr:colOff>
      <xdr:row>151</xdr:row>
      <xdr:rowOff>28575</xdr:rowOff>
    </xdr:from>
    <xdr:to>
      <xdr:col>16</xdr:col>
      <xdr:colOff>809625</xdr:colOff>
      <xdr:row>155</xdr:row>
      <xdr:rowOff>171450</xdr:rowOff>
    </xdr:to>
    <xdr:sp>
      <xdr:nvSpPr>
        <xdr:cNvPr id="24" name="TextBox 25"/>
        <xdr:cNvSpPr txBox="1">
          <a:spLocks noChangeArrowheads="1"/>
        </xdr:cNvSpPr>
      </xdr:nvSpPr>
      <xdr:spPr>
        <a:xfrm>
          <a:off x="619125" y="28860750"/>
          <a:ext cx="9220200" cy="9048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first and final dividend of 3 sen less 28% tax amounting to RM1,944,344 in respect of the financial year ended 31 December 2005 was paid on 30 June 2006.</a:t>
          </a:r>
        </a:p>
      </xdr:txBody>
    </xdr:sp>
    <xdr:clientData/>
  </xdr:twoCellAnchor>
  <xdr:oneCellAnchor>
    <xdr:from>
      <xdr:col>19</xdr:col>
      <xdr:colOff>0</xdr:colOff>
      <xdr:row>213</xdr:row>
      <xdr:rowOff>0</xdr:rowOff>
    </xdr:from>
    <xdr:ext cx="104775" cy="257175"/>
    <xdr:sp>
      <xdr:nvSpPr>
        <xdr:cNvPr id="25" name="TextBox 26"/>
        <xdr:cNvSpPr txBox="1">
          <a:spLocks noChangeArrowheads="1"/>
        </xdr:cNvSpPr>
      </xdr:nvSpPr>
      <xdr:spPr>
        <a:xfrm>
          <a:off x="11372850" y="408051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409575</xdr:colOff>
      <xdr:row>6</xdr:row>
      <xdr:rowOff>38100</xdr:rowOff>
    </xdr:from>
    <xdr:ext cx="9153525" cy="17173575"/>
    <xdr:sp>
      <xdr:nvSpPr>
        <xdr:cNvPr id="26" name="TextBox 27"/>
        <xdr:cNvSpPr txBox="1">
          <a:spLocks noChangeArrowheads="1"/>
        </xdr:cNvSpPr>
      </xdr:nvSpPr>
      <xdr:spPr>
        <a:xfrm>
          <a:off x="647700" y="1200150"/>
          <a:ext cx="9153525" cy="171735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 Basis of preparation 
</a:t>
          </a:r>
          <a:r>
            <a:rPr lang="en-US" cap="none" sz="1200" b="0" i="0" u="none" baseline="0">
              <a:latin typeface="Arial"/>
              <a:ea typeface="Arial"/>
              <a:cs typeface="Arial"/>
            </a:rPr>
            <a:t>The interim financial report is unaudited and has been prepared in accordance with FRS 134 </a:t>
          </a:r>
          <a:r>
            <a:rPr lang="en-US" cap="none" sz="800" b="0" i="0" u="none" baseline="0">
              <a:latin typeface="Arial"/>
              <a:ea typeface="Arial"/>
              <a:cs typeface="Arial"/>
            </a:rPr>
            <a:t>2004</a:t>
          </a:r>
          <a:r>
            <a:rPr lang="en-US" cap="none" sz="1200" b="0" i="0" u="none" baseline="0">
              <a:latin typeface="Arial"/>
              <a:ea typeface="Arial"/>
              <a:cs typeface="Arial"/>
            </a:rPr>
            <a:t>, Interim Financial Reporting and Chapter 9 part K of the Listing Requirements of Bursa Malaysia Securities Berhad and  should be read in conjunction with the audited financial statements of the Group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Group has adopted all the 18 new and revised Financial Reporting Standards (“FRSs”) issued by the Malaysian Accounting Standards Board (“MASB”) effective for the financial period beginning on 1 January 2006. 
In addition, the Group has taken the option of early adoption of  FRS 117 and 124 for the financial period beginning 1 January 2006. 
The accounting policies and methods of computation adopted by the Group in this interim financial report are consistent with those of the audited financial statements for the year ended 31 December 2005 except for the adoption of new and revised FRSs effective for the financial period beginning on 1 January 2006.
The principal effects of the changes in accounting policies and disclosures resulting from the adoption of new/revised FRSs are summarised below:-. 
a. Presentation of Financial Statements (FRS 101) 
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b. Share-based Payments (FRS 2) 
FRS 2 requires the recognition of equity-settled share-based payments at fair value at the date of grant and the recognition of liabilities for cash-settled share-based payments at the current fair value at each balance sheet date. In accordance with the transitional provisions of FRS 2, the Standard has been applied prospectively to all share options granted after 31 December 2004 which were  not vested as of 1 January 2006. The adoption of FRS 2 has no impact on the results for the current financial period. 
c. Business Combinations (FRS 3) 
Goodwill on consolidation 
Under FRS3, goodwill is carried at cost less accumulated impairment losses and is now tested for impairment annually. Any impairment loss is recognised in profit or loss and subsequent reversal is not allowed.
Prior to 1 January 2006, goodwill was amortised on a straight-line basis over its estimated useful life of twenty (20) years. The carrying amount of goodwill as at 1 January 2006 of RM331,352 ceased to be amortised. This has the effect of reducing the amortisation charges by RM5,277 in the current quarter ended 30 September 2006.
d. Investment property (FRS 140) 
Prior to 1 January 2006, investment properties, being properties held to earn rentals and/or for capital appreciation, were stated at valuation less any impairment losses. Under FRS 140, the Group is allowed to adopt the cost model or the fair value model for subsequent measurement of its investment properties. The Group has chosen to apply the cost model. Consequently, the previous revaluation amount has been restated to cost and reclassified as required by the standard.
The financial effect of the reclassification resulted in the reduction of revaluation surplus/reserve by RM421,353 and the restatement of the investment properties to RM4,883,762.
e. Leases (FRS 117) 
The adoption of the revised FRS117 has resulted in a retrospective change in the accounting policy to the classification of leasehold land. Prior to 1 January 2006, some leasehold land were classified as property,plant and equipment and were stated at valuation less accumulated depreciation and impairment losses. The leasehold land were last revalued in March 2005. Upon the adoption of revised FRS 117 at 1 January 2006, the unamortised revalued amount of leasehold land is retained as the surrogate carrying amount of prepaid interest in leased land as allowed by the transitional provisions of FRS 117. The reclassification of the leasehold land as prepaid interest in leased land has been accounted for retrospectively as disclosed in Note A2. 
f. Earnings per share (FRS133) 
FRS 133, Earnings Per Share, requires that if the number of ordinary or potential ordinary shares outstanding increases as a result of a capitalisation, bonus issue or share split, or decreases as a result of a reverse share split, the calculation of basic and diluted earnings per share for all periods presented shall be adjusted retrospectively. If these changes occur after the balance sheet date but before the financial statements are authorised for issue, the earnings per share calculations for those and any prior period financial statements presented shall be based on the new number of shares. The application of this revised standard has no financial effect on the Earnings Per Share of the Group.
</a:t>
          </a:r>
          <a:r>
            <a:rPr lang="en-US" cap="none" sz="1200" b="1" i="0" u="none" baseline="0">
              <a:latin typeface="Arial"/>
              <a:ea typeface="Arial"/>
              <a:cs typeface="Arial"/>
            </a:rPr>
            <a:t>
</a:t>
          </a:r>
          <a:r>
            <a:rPr lang="en-US" cap="none" sz="1200" b="0" i="0" u="none" baseline="0">
              <a:latin typeface="Arial"/>
              <a:ea typeface="Arial"/>
              <a:cs typeface="Arial"/>
            </a:rPr>
            <a:t/>
          </a:r>
        </a:p>
      </xdr:txBody>
    </xdr:sp>
    <xdr:clientData/>
  </xdr:oneCellAnchor>
  <xdr:oneCellAnchor>
    <xdr:from>
      <xdr:col>14</xdr:col>
      <xdr:colOff>0</xdr:colOff>
      <xdr:row>16</xdr:row>
      <xdr:rowOff>0</xdr:rowOff>
    </xdr:from>
    <xdr:ext cx="104775" cy="257175"/>
    <xdr:sp>
      <xdr:nvSpPr>
        <xdr:cNvPr id="27" name="TextBox 28"/>
        <xdr:cNvSpPr txBox="1">
          <a:spLocks noChangeArrowheads="1"/>
        </xdr:cNvSpPr>
      </xdr:nvSpPr>
      <xdr:spPr>
        <a:xfrm>
          <a:off x="7839075" y="306705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438150</xdr:colOff>
      <xdr:row>128</xdr:row>
      <xdr:rowOff>180975</xdr:rowOff>
    </xdr:from>
    <xdr:to>
      <xdr:col>18</xdr:col>
      <xdr:colOff>0</xdr:colOff>
      <xdr:row>132</xdr:row>
      <xdr:rowOff>152400</xdr:rowOff>
    </xdr:to>
    <xdr:sp>
      <xdr:nvSpPr>
        <xdr:cNvPr id="28" name="TextBox 29"/>
        <xdr:cNvSpPr txBox="1">
          <a:spLocks noChangeArrowheads="1"/>
        </xdr:cNvSpPr>
      </xdr:nvSpPr>
      <xdr:spPr>
        <a:xfrm>
          <a:off x="676275" y="24622125"/>
          <a:ext cx="963930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in previous financial year.</a:t>
          </a:r>
        </a:p>
      </xdr:txBody>
    </xdr:sp>
    <xdr:clientData/>
  </xdr:twoCellAnchor>
  <xdr:twoCellAnchor>
    <xdr:from>
      <xdr:col>2</xdr:col>
      <xdr:colOff>0</xdr:colOff>
      <xdr:row>247</xdr:row>
      <xdr:rowOff>200025</xdr:rowOff>
    </xdr:from>
    <xdr:to>
      <xdr:col>17</xdr:col>
      <xdr:colOff>19050</xdr:colOff>
      <xdr:row>253</xdr:row>
      <xdr:rowOff>57150</xdr:rowOff>
    </xdr:to>
    <xdr:sp>
      <xdr:nvSpPr>
        <xdr:cNvPr id="29" name="TextBox 30"/>
        <xdr:cNvSpPr txBox="1">
          <a:spLocks noChangeArrowheads="1"/>
        </xdr:cNvSpPr>
      </xdr:nvSpPr>
      <xdr:spPr>
        <a:xfrm>
          <a:off x="695325" y="47005875"/>
          <a:ext cx="9353550" cy="10382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Group revenue of RM61.973 million for the current financial period ended 30 September 2006 was 24% lower compared to RM81.215 million for the previous year corresponding period. Profit before tax was RM1.513 million representing a decrease of 66% compared to RM4.456 million in the previous corresponding period due to lower revenue.</a:t>
          </a:r>
        </a:p>
      </xdr:txBody>
    </xdr:sp>
    <xdr:clientData/>
  </xdr:twoCellAnchor>
  <xdr:twoCellAnchor>
    <xdr:from>
      <xdr:col>1</xdr:col>
      <xdr:colOff>438150</xdr:colOff>
      <xdr:row>255</xdr:row>
      <xdr:rowOff>57150</xdr:rowOff>
    </xdr:from>
    <xdr:to>
      <xdr:col>16</xdr:col>
      <xdr:colOff>685800</xdr:colOff>
      <xdr:row>259</xdr:row>
      <xdr:rowOff>104775</xdr:rowOff>
    </xdr:to>
    <xdr:sp>
      <xdr:nvSpPr>
        <xdr:cNvPr id="30" name="TextBox 31"/>
        <xdr:cNvSpPr txBox="1">
          <a:spLocks noChangeArrowheads="1"/>
        </xdr:cNvSpPr>
      </xdr:nvSpPr>
      <xdr:spPr>
        <a:xfrm>
          <a:off x="676275" y="48425100"/>
          <a:ext cx="9039225" cy="8096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loss of RM0.013 million for the quarter under review as compared to pre-tax profit RM1.219million achieved in the preceding financial quarter.  The pre-tax loss was due to lower revenue and allowance for doubtful debts of RM564,556.</a:t>
          </a:r>
        </a:p>
      </xdr:txBody>
    </xdr:sp>
    <xdr:clientData/>
  </xdr:twoCellAnchor>
  <xdr:twoCellAnchor>
    <xdr:from>
      <xdr:col>1</xdr:col>
      <xdr:colOff>419100</xdr:colOff>
      <xdr:row>287</xdr:row>
      <xdr:rowOff>57150</xdr:rowOff>
    </xdr:from>
    <xdr:to>
      <xdr:col>16</xdr:col>
      <xdr:colOff>723900</xdr:colOff>
      <xdr:row>302</xdr:row>
      <xdr:rowOff>85725</xdr:rowOff>
    </xdr:to>
    <xdr:sp>
      <xdr:nvSpPr>
        <xdr:cNvPr id="31" name="TextBox 32"/>
        <xdr:cNvSpPr txBox="1">
          <a:spLocks noChangeArrowheads="1"/>
        </xdr:cNvSpPr>
      </xdr:nvSpPr>
      <xdr:spPr>
        <a:xfrm>
          <a:off x="657225" y="54559200"/>
          <a:ext cx="9096375" cy="17430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a:t>
          </a:r>
          <a:r>
            <a:rPr lang="en-US" cap="none" sz="1200" b="0" i="0" u="none" baseline="0">
              <a:latin typeface="Arial"/>
              <a:ea typeface="Arial"/>
              <a:cs typeface="Arial"/>
            </a:rPr>
            <a:t>
     </a:t>
          </a:r>
        </a:p>
      </xdr:txBody>
    </xdr:sp>
    <xdr:clientData/>
  </xdr:twoCellAnchor>
  <xdr:oneCellAnchor>
    <xdr:from>
      <xdr:col>19</xdr:col>
      <xdr:colOff>0</xdr:colOff>
      <xdr:row>274</xdr:row>
      <xdr:rowOff>0</xdr:rowOff>
    </xdr:from>
    <xdr:ext cx="104775" cy="257175"/>
    <xdr:sp>
      <xdr:nvSpPr>
        <xdr:cNvPr id="32" name="TextBox 34"/>
        <xdr:cNvSpPr txBox="1">
          <a:spLocks noChangeArrowheads="1"/>
        </xdr:cNvSpPr>
      </xdr:nvSpPr>
      <xdr:spPr>
        <a:xfrm>
          <a:off x="11372850" y="520065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283</xdr:row>
      <xdr:rowOff>142875</xdr:rowOff>
    </xdr:from>
    <xdr:to>
      <xdr:col>16</xdr:col>
      <xdr:colOff>228600</xdr:colOff>
      <xdr:row>286</xdr:row>
      <xdr:rowOff>142875</xdr:rowOff>
    </xdr:to>
    <xdr:sp>
      <xdr:nvSpPr>
        <xdr:cNvPr id="33" name="TextBox 35"/>
        <xdr:cNvSpPr txBox="1">
          <a:spLocks noChangeArrowheads="1"/>
        </xdr:cNvSpPr>
      </xdr:nvSpPr>
      <xdr:spPr>
        <a:xfrm>
          <a:off x="714375" y="53882925"/>
          <a:ext cx="8543925" cy="5715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effective tax rate of the Group is higher than the statutory tax rate for the financial quarter / period to date principally due to non-availability of Group tax relief and non-deductible expenses.</a:t>
          </a:r>
        </a:p>
      </xdr:txBody>
    </xdr:sp>
    <xdr:clientData/>
  </xdr:twoCellAnchor>
  <xdr:oneCellAnchor>
    <xdr:from>
      <xdr:col>12</xdr:col>
      <xdr:colOff>161925</xdr:colOff>
      <xdr:row>302</xdr:row>
      <xdr:rowOff>0</xdr:rowOff>
    </xdr:from>
    <xdr:ext cx="114300" cy="257175"/>
    <xdr:sp>
      <xdr:nvSpPr>
        <xdr:cNvPr id="34" name="TextBox 38"/>
        <xdr:cNvSpPr txBox="1">
          <a:spLocks noChangeArrowheads="1"/>
        </xdr:cNvSpPr>
      </xdr:nvSpPr>
      <xdr:spPr>
        <a:xfrm>
          <a:off x="6772275" y="562165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302</xdr:row>
      <xdr:rowOff>0</xdr:rowOff>
    </xdr:from>
    <xdr:ext cx="114300" cy="257175"/>
    <xdr:sp>
      <xdr:nvSpPr>
        <xdr:cNvPr id="35" name="TextBox 39"/>
        <xdr:cNvSpPr txBox="1">
          <a:spLocks noChangeArrowheads="1"/>
        </xdr:cNvSpPr>
      </xdr:nvSpPr>
      <xdr:spPr>
        <a:xfrm>
          <a:off x="6772275" y="5621655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17</xdr:col>
      <xdr:colOff>0</xdr:colOff>
      <xdr:row>309</xdr:row>
      <xdr:rowOff>0</xdr:rowOff>
    </xdr:from>
    <xdr:ext cx="104775" cy="257175"/>
    <xdr:sp>
      <xdr:nvSpPr>
        <xdr:cNvPr id="36" name="TextBox 40"/>
        <xdr:cNvSpPr txBox="1">
          <a:spLocks noChangeArrowheads="1"/>
        </xdr:cNvSpPr>
      </xdr:nvSpPr>
      <xdr:spPr>
        <a:xfrm>
          <a:off x="10029825" y="57569100"/>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19</xdr:col>
      <xdr:colOff>0</xdr:colOff>
      <xdr:row>197</xdr:row>
      <xdr:rowOff>0</xdr:rowOff>
    </xdr:from>
    <xdr:to>
      <xdr:col>19</xdr:col>
      <xdr:colOff>0</xdr:colOff>
      <xdr:row>210</xdr:row>
      <xdr:rowOff>0</xdr:rowOff>
    </xdr:to>
    <xdr:sp>
      <xdr:nvSpPr>
        <xdr:cNvPr id="37" name="TextBox 41"/>
        <xdr:cNvSpPr txBox="1">
          <a:spLocks noChangeArrowheads="1"/>
        </xdr:cNvSpPr>
      </xdr:nvSpPr>
      <xdr:spPr>
        <a:xfrm>
          <a:off x="11372850" y="37757100"/>
          <a:ext cx="0" cy="2476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RM2.28 million net of tax was credited to revaluation reserve while an impairment loss of RM546,222 was recognised in the income statement. This has resulted in an increase in the net tangible assets per share of the Group by 1.3 sen.</a:t>
          </a:r>
        </a:p>
      </xdr:txBody>
    </xdr:sp>
    <xdr:clientData/>
  </xdr:twoCellAnchor>
  <xdr:twoCellAnchor>
    <xdr:from>
      <xdr:col>19</xdr:col>
      <xdr:colOff>0</xdr:colOff>
      <xdr:row>204</xdr:row>
      <xdr:rowOff>28575</xdr:rowOff>
    </xdr:from>
    <xdr:to>
      <xdr:col>19</xdr:col>
      <xdr:colOff>0</xdr:colOff>
      <xdr:row>213</xdr:row>
      <xdr:rowOff>28575</xdr:rowOff>
    </xdr:to>
    <xdr:sp>
      <xdr:nvSpPr>
        <xdr:cNvPr id="38" name="TextBox 42"/>
        <xdr:cNvSpPr txBox="1">
          <a:spLocks noChangeArrowheads="1"/>
        </xdr:cNvSpPr>
      </xdr:nvSpPr>
      <xdr:spPr>
        <a:xfrm>
          <a:off x="11372850" y="39119175"/>
          <a:ext cx="0" cy="1714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In compliance with MASB 15 on Property, Plant and Equipment, a revaluation exercise was carried out on 24 March 2005 by Yap Burgess Rawson International, a professional valuation  firms using the comparison method to reflect its fair value.
Arising from this exercise, a revaluation surplus of RM1.51 million net of tax was credited to revaluation reserve while an impairment loss of RM278,573 was recognised in the income statement. This has resulted in an increase in the net tangible assets per share of the Group by 1.3 sen.</a:t>
          </a:r>
        </a:p>
      </xdr:txBody>
    </xdr:sp>
    <xdr:clientData/>
  </xdr:twoCellAnchor>
  <xdr:twoCellAnchor>
    <xdr:from>
      <xdr:col>2</xdr:col>
      <xdr:colOff>28575</xdr:colOff>
      <xdr:row>196</xdr:row>
      <xdr:rowOff>180975</xdr:rowOff>
    </xdr:from>
    <xdr:to>
      <xdr:col>18</xdr:col>
      <xdr:colOff>0</xdr:colOff>
      <xdr:row>201</xdr:row>
      <xdr:rowOff>28575</xdr:rowOff>
    </xdr:to>
    <xdr:sp>
      <xdr:nvSpPr>
        <xdr:cNvPr id="39" name="TextBox 43"/>
        <xdr:cNvSpPr txBox="1">
          <a:spLocks noChangeArrowheads="1"/>
        </xdr:cNvSpPr>
      </xdr:nvSpPr>
      <xdr:spPr>
        <a:xfrm>
          <a:off x="723900" y="37747575"/>
          <a:ext cx="9591675" cy="800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
</a:t>
          </a:r>
        </a:p>
      </xdr:txBody>
    </xdr:sp>
    <xdr:clientData/>
  </xdr:twoCellAnchor>
  <xdr:oneCellAnchor>
    <xdr:from>
      <xdr:col>12</xdr:col>
      <xdr:colOff>161925</xdr:colOff>
      <xdr:row>314</xdr:row>
      <xdr:rowOff>0</xdr:rowOff>
    </xdr:from>
    <xdr:ext cx="114300" cy="257175"/>
    <xdr:sp>
      <xdr:nvSpPr>
        <xdr:cNvPr id="40" name="TextBox 44"/>
        <xdr:cNvSpPr txBox="1">
          <a:spLocks noChangeArrowheads="1"/>
        </xdr:cNvSpPr>
      </xdr:nvSpPr>
      <xdr:spPr>
        <a:xfrm>
          <a:off x="6772275" y="585216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161925</xdr:colOff>
      <xdr:row>315</xdr:row>
      <xdr:rowOff>0</xdr:rowOff>
    </xdr:from>
    <xdr:ext cx="114300" cy="257175"/>
    <xdr:sp>
      <xdr:nvSpPr>
        <xdr:cNvPr id="41" name="TextBox 45"/>
        <xdr:cNvSpPr txBox="1">
          <a:spLocks noChangeArrowheads="1"/>
        </xdr:cNvSpPr>
      </xdr:nvSpPr>
      <xdr:spPr>
        <a:xfrm>
          <a:off x="6772275" y="58712100"/>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231</xdr:row>
      <xdr:rowOff>0</xdr:rowOff>
    </xdr:from>
    <xdr:to>
      <xdr:col>17</xdr:col>
      <xdr:colOff>47625</xdr:colOff>
      <xdr:row>231</xdr:row>
      <xdr:rowOff>28575</xdr:rowOff>
    </xdr:to>
    <xdr:sp>
      <xdr:nvSpPr>
        <xdr:cNvPr id="42" name="TextBox 46"/>
        <xdr:cNvSpPr txBox="1">
          <a:spLocks noChangeArrowheads="1"/>
        </xdr:cNvSpPr>
      </xdr:nvSpPr>
      <xdr:spPr>
        <a:xfrm>
          <a:off x="742950" y="43662600"/>
          <a:ext cx="9334500" cy="28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Related Party Transactions
</a:t>
          </a:r>
          <a:r>
            <a:rPr lang="en-US" cap="none" sz="1200" b="0" i="0" u="none" baseline="0">
              <a:latin typeface="Arial"/>
              <a:ea typeface="Arial"/>
              <a:cs typeface="Arial"/>
            </a:rPr>
            <a:t>There were no transactions with the directors other than the rental paid to a company where certain directors have interests.
</a:t>
          </a:r>
        </a:p>
      </xdr:txBody>
    </xdr:sp>
    <xdr:clientData/>
  </xdr:twoCellAnchor>
  <xdr:twoCellAnchor>
    <xdr:from>
      <xdr:col>2</xdr:col>
      <xdr:colOff>28575</xdr:colOff>
      <xdr:row>445</xdr:row>
      <xdr:rowOff>0</xdr:rowOff>
    </xdr:from>
    <xdr:to>
      <xdr:col>15</xdr:col>
      <xdr:colOff>0</xdr:colOff>
      <xdr:row>445</xdr:row>
      <xdr:rowOff>0</xdr:rowOff>
    </xdr:to>
    <xdr:sp>
      <xdr:nvSpPr>
        <xdr:cNvPr id="43" name="TextBox 47"/>
        <xdr:cNvSpPr txBox="1">
          <a:spLocks noChangeArrowheads="1"/>
        </xdr:cNvSpPr>
      </xdr:nvSpPr>
      <xdr:spPr>
        <a:xfrm>
          <a:off x="723900" y="83572350"/>
          <a:ext cx="81819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12</xdr:col>
      <xdr:colOff>161925</xdr:colOff>
      <xdr:row>102</xdr:row>
      <xdr:rowOff>0</xdr:rowOff>
    </xdr:from>
    <xdr:ext cx="114300" cy="257175"/>
    <xdr:sp>
      <xdr:nvSpPr>
        <xdr:cNvPr id="44" name="TextBox 49"/>
        <xdr:cNvSpPr txBox="1">
          <a:spLocks noChangeArrowheads="1"/>
        </xdr:cNvSpPr>
      </xdr:nvSpPr>
      <xdr:spPr>
        <a:xfrm>
          <a:off x="6772275" y="19459575"/>
          <a:ext cx="1143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446</xdr:row>
      <xdr:rowOff>76200</xdr:rowOff>
    </xdr:from>
    <xdr:to>
      <xdr:col>16</xdr:col>
      <xdr:colOff>781050</xdr:colOff>
      <xdr:row>450</xdr:row>
      <xdr:rowOff>142875</xdr:rowOff>
    </xdr:to>
    <xdr:sp>
      <xdr:nvSpPr>
        <xdr:cNvPr id="45" name="TextBox 104"/>
        <xdr:cNvSpPr txBox="1">
          <a:spLocks noChangeArrowheads="1"/>
        </xdr:cNvSpPr>
      </xdr:nvSpPr>
      <xdr:spPr>
        <a:xfrm>
          <a:off x="695325" y="83839050"/>
          <a:ext cx="9115425"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Authorisation For Issue
</a:t>
          </a:r>
          <a:r>
            <a:rPr lang="en-US" cap="none" sz="1200" b="0" i="0" u="none" baseline="0">
              <a:latin typeface="Arial"/>
              <a:ea typeface="Arial"/>
              <a:cs typeface="Arial"/>
            </a:rPr>
            <a:t>The interim financial statements were authorised for issue by the Board of Directors in accordance with a resolution of the directors on 29 November 2006.</a:t>
          </a:r>
        </a:p>
      </xdr:txBody>
    </xdr:sp>
    <xdr:clientData/>
  </xdr:twoCellAnchor>
  <xdr:twoCellAnchor>
    <xdr:from>
      <xdr:col>2</xdr:col>
      <xdr:colOff>0</xdr:colOff>
      <xdr:row>411</xdr:row>
      <xdr:rowOff>9525</xdr:rowOff>
    </xdr:from>
    <xdr:to>
      <xdr:col>16</xdr:col>
      <xdr:colOff>742950</xdr:colOff>
      <xdr:row>414</xdr:row>
      <xdr:rowOff>114300</xdr:rowOff>
    </xdr:to>
    <xdr:sp>
      <xdr:nvSpPr>
        <xdr:cNvPr id="46" name="TextBox 105"/>
        <xdr:cNvSpPr txBox="1">
          <a:spLocks noChangeArrowheads="1"/>
        </xdr:cNvSpPr>
      </xdr:nvSpPr>
      <xdr:spPr>
        <a:xfrm>
          <a:off x="695325" y="77095350"/>
          <a:ext cx="9077325" cy="6762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Directors do not recommend the payment of interim dividend for the period under review. (30 September 2005: Nil).</a:t>
          </a:r>
        </a:p>
      </xdr:txBody>
    </xdr:sp>
    <xdr:clientData/>
  </xdr:twoCellAnchor>
  <xdr:twoCellAnchor>
    <xdr:from>
      <xdr:col>2</xdr:col>
      <xdr:colOff>38100</xdr:colOff>
      <xdr:row>330</xdr:row>
      <xdr:rowOff>28575</xdr:rowOff>
    </xdr:from>
    <xdr:to>
      <xdr:col>16</xdr:col>
      <xdr:colOff>161925</xdr:colOff>
      <xdr:row>334</xdr:row>
      <xdr:rowOff>57150</xdr:rowOff>
    </xdr:to>
    <xdr:sp>
      <xdr:nvSpPr>
        <xdr:cNvPr id="47" name="TextBox 106"/>
        <xdr:cNvSpPr txBox="1">
          <a:spLocks noChangeArrowheads="1"/>
        </xdr:cNvSpPr>
      </xdr:nvSpPr>
      <xdr:spPr>
        <a:xfrm>
          <a:off x="733425" y="61598175"/>
          <a:ext cx="8458200" cy="7905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As at the date of this report, there were no corporate proposals announced.
</a:t>
          </a:r>
        </a:p>
      </xdr:txBody>
    </xdr:sp>
    <xdr:clientData/>
  </xdr:twoCellAnchor>
  <xdr:twoCellAnchor>
    <xdr:from>
      <xdr:col>2</xdr:col>
      <xdr:colOff>0</xdr:colOff>
      <xdr:row>356</xdr:row>
      <xdr:rowOff>0</xdr:rowOff>
    </xdr:from>
    <xdr:to>
      <xdr:col>16</xdr:col>
      <xdr:colOff>781050</xdr:colOff>
      <xdr:row>360</xdr:row>
      <xdr:rowOff>114300</xdr:rowOff>
    </xdr:to>
    <xdr:sp>
      <xdr:nvSpPr>
        <xdr:cNvPr id="48" name="TextBox 109"/>
        <xdr:cNvSpPr txBox="1">
          <a:spLocks noChangeArrowheads="1"/>
        </xdr:cNvSpPr>
      </xdr:nvSpPr>
      <xdr:spPr>
        <a:xfrm>
          <a:off x="695325" y="66608325"/>
          <a:ext cx="9115425" cy="8763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29 November 2006, the latest practicable date which shall not be earlier than 7 days from the date of issue of the quarterly report.</a:t>
          </a:r>
        </a:p>
      </xdr:txBody>
    </xdr:sp>
    <xdr:clientData/>
  </xdr:twoCellAnchor>
  <xdr:twoCellAnchor>
    <xdr:from>
      <xdr:col>2</xdr:col>
      <xdr:colOff>0</xdr:colOff>
      <xdr:row>287</xdr:row>
      <xdr:rowOff>9525</xdr:rowOff>
    </xdr:from>
    <xdr:to>
      <xdr:col>16</xdr:col>
      <xdr:colOff>762000</xdr:colOff>
      <xdr:row>303</xdr:row>
      <xdr:rowOff>123825</xdr:rowOff>
    </xdr:to>
    <xdr:sp>
      <xdr:nvSpPr>
        <xdr:cNvPr id="49" name="TextBox 111"/>
        <xdr:cNvSpPr txBox="1">
          <a:spLocks noChangeArrowheads="1"/>
        </xdr:cNvSpPr>
      </xdr:nvSpPr>
      <xdr:spPr>
        <a:xfrm>
          <a:off x="695325" y="54511575"/>
          <a:ext cx="9096375" cy="20193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Unquoted Investments and/or Properties
</a:t>
          </a:r>
          <a:r>
            <a:rPr lang="en-US" cap="none" sz="1200" b="0" i="0" u="none" baseline="0">
              <a:latin typeface="Arial"/>
              <a:ea typeface="Arial"/>
              <a:cs typeface="Arial"/>
            </a:rPr>
            <a:t>
There were no sales of unquoted investments and/or properties for the financial period to date. However, the Company's 51% owned subsidiary, Sukitronics Sdn Bhd had on 30 August 2006, via a sale by tender, agreed to accept an offer from Unipac Dagangan Sdn Bhd of No. 3 Jalan Utarid U5/13, Sec U5, 40150 Shah Alam, Selangor D.E., for the disposal of a parcel of industrial land known as Lot No. 154, Phase 3, Hicom-Glenmarie Industrial Park, Section U1, 40150 Shah Alam, Selangor D.E. for a cash consideration of RM3,138,000.00 subject to such other terms and conditions as stipulated in the Conditions of Tender and the Sale and Purchase Agreement. 
The Proposed Disposal is expected to be completed by the first quarter of 2007.</a:t>
          </a:r>
        </a:p>
      </xdr:txBody>
    </xdr:sp>
    <xdr:clientData/>
  </xdr:twoCellAnchor>
  <xdr:twoCellAnchor>
    <xdr:from>
      <xdr:col>2</xdr:col>
      <xdr:colOff>161925</xdr:colOff>
      <xdr:row>363</xdr:row>
      <xdr:rowOff>0</xdr:rowOff>
    </xdr:from>
    <xdr:to>
      <xdr:col>18</xdr:col>
      <xdr:colOff>19050</xdr:colOff>
      <xdr:row>396</xdr:row>
      <xdr:rowOff>142875</xdr:rowOff>
    </xdr:to>
    <xdr:sp>
      <xdr:nvSpPr>
        <xdr:cNvPr id="50" name="TextBox 112"/>
        <xdr:cNvSpPr txBox="1">
          <a:spLocks noChangeArrowheads="1"/>
        </xdr:cNvSpPr>
      </xdr:nvSpPr>
      <xdr:spPr>
        <a:xfrm>
          <a:off x="857250" y="67941825"/>
          <a:ext cx="9477375" cy="64293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t>
          </a:r>
          <a:r>
            <a:rPr lang="en-US" cap="none" sz="1200" b="1" i="0" u="none" baseline="0">
              <a:latin typeface="Arial"/>
              <a:ea typeface="Arial"/>
              <a:cs typeface="Arial"/>
            </a:rPr>
            <a:t>
a) Claim by Sukitronics (Penang) Sdn Bhd ("Sukitronics (Penang)") against Mustajab Indah Sdn Bhd
     ("Mustajab")  </a:t>
          </a:r>
          <a:r>
            <a:rPr lang="en-US" cap="none" sz="1200" b="0" i="0" u="none" baseline="0">
              <a:latin typeface="Arial"/>
              <a:ea typeface="Arial"/>
              <a:cs typeface="Arial"/>
            </a:rPr>
            <a:t>
      On 25 June 2001, Sukitronics Penang claimed against Mustajab for an amount of RM2,083,695.35 on account 
      of work done, loss of profit, interest and finance charges arising from Mustajab's breach of an agreement dated
      29 October 1998 between the parties thereof. Sukitronics Penang pursued the claim under arbitration with the President 
      of Persatuan Arkitek Malaysia ('PAM'). On 8 March 2005, the Arbitrator awarded that Mustajab shall pay Sukitronics Penang
      approximately RM1,460,666.58 being the balance of progress claims unpaid, the loss and expense,storage charges,
      loss of profits and interests on outstanding amount, and Mustajab shall also bear the costs of award and Sukitronics Penang's
      cost of reference. 
     The solicitors of Sukitronics Penang had filed an Originating Summon to register the Arbitrator’s Award as Saman Pemula in the
     High Court of Kuala Lumpur. The matter which was fixed for hearing on 3 March 2006 has been postponed to 7 March 2007.
     The solicitor is of the opinion that the court should grant the application to register the award as there appear to be no grounds 
      challenged. On the merits of the claim, the Company's claim is unrebutted because Mustajab did not adduce any evidence. On the 
      procedural aspect every opportunity was given to Mustajab to make representations. 
</a:t>
          </a:r>
          <a:r>
            <a:rPr lang="en-US" cap="none" sz="1200" b="1" i="0" u="none" baseline="0">
              <a:latin typeface="Arial"/>
              <a:ea typeface="Arial"/>
              <a:cs typeface="Arial"/>
            </a:rPr>
            <a:t> b) Claim by Telekom Publications Sdn Bhd against Asian Advertising (M) Sdn Bhd          
     </a:t>
          </a:r>
          <a:r>
            <a:rPr lang="en-US" cap="none" sz="1200" b="0" i="0" u="none" baseline="0">
              <a:latin typeface="Arial"/>
              <a:ea typeface="Arial"/>
              <a:cs typeface="Arial"/>
            </a:rPr>
            <a:t>Telekom Publications Sdn Bhd ("Telekom") claimed against Asian Advertising (M) Sdn Bhd ("Asian Advertising") for a sum of 
      RM358,928.87 together with interest at the rate of 8% per annum on the said sum for non-payment of services rendered by Telekom 
      to Asian Advertising as agents for its clients, in particular advertising in Yellow Pages. The Writs was filed in September 1999. </a:t>
          </a:r>
          <a:r>
            <a:rPr lang="en-US" cap="none" sz="1200" b="1" i="0" u="none" baseline="0">
              <a:latin typeface="Arial"/>
              <a:ea typeface="Arial"/>
              <a:cs typeface="Arial"/>
            </a:rPr>
            <a:t>         
     </a:t>
          </a:r>
          <a:r>
            <a:rPr lang="en-US" cap="none" sz="1200" b="0" i="0" u="none" baseline="0">
              <a:latin typeface="Arial"/>
              <a:ea typeface="Arial"/>
              <a:cs typeface="Arial"/>
            </a:rPr>
            <a:t>The full trial was heard on 13 March 2006, 5 May 2006, 17 May 2006, and concluded its hearing on 11 September 2006. The Judge 
      directed for written submission to be filed by both parties. The matter is fixed for mention on 8 December 2006 to determine the status
      of the filling of the written submission.          
      The solicitors of Asian Advertising are of the opinion that the claim by the plaintiff is still subject to uncertainties. </a:t>
          </a:r>
          <a:r>
            <a:rPr lang="en-US" cap="none" sz="1200" b="1" i="0" u="none" baseline="0">
              <a:latin typeface="Arial"/>
              <a:ea typeface="Arial"/>
              <a:cs typeface="Arial"/>
            </a:rPr>
            <a:t>         
</a:t>
          </a:r>
          <a:r>
            <a:rPr lang="en-US" cap="none" sz="12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0X670LMR\Conso%20Q3Y06-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6"/>
      <sheetName val="Y6Q3"/>
      <sheetName val="Y6Q2"/>
      <sheetName val="MG"/>
      <sheetName val="MGQ"/>
      <sheetName val="BS"/>
      <sheetName val="CBS"/>
      <sheetName val="IS"/>
      <sheetName val="CIS"/>
      <sheetName val="KI"/>
      <sheetName val="CEqty"/>
      <sheetName val="CFS"/>
      <sheetName val="CFS-1"/>
      <sheetName val="SGM06"/>
      <sheetName val="NOTES"/>
      <sheetName val="BB"/>
      <sheetName val="Inv"/>
      <sheetName val="EPS"/>
      <sheetName val="EPS1"/>
      <sheetName val="MGQ-Old"/>
      <sheetName val="MG-Old"/>
      <sheetName val="App"/>
    </sheetNames>
    <sheetDataSet>
      <sheetData sheetId="5">
        <row r="52">
          <cell r="H52">
            <v>83785</v>
          </cell>
        </row>
        <row r="54">
          <cell r="H54">
            <v>-498417</v>
          </cell>
        </row>
      </sheetData>
      <sheetData sheetId="8">
        <row r="14">
          <cell r="I14" t="str">
            <v>30/09/2006</v>
          </cell>
          <cell r="K14" t="str">
            <v>30/09/2005</v>
          </cell>
          <cell r="N14" t="str">
            <v>30/09/2006</v>
          </cell>
          <cell r="P14" t="str">
            <v>30/09/2005</v>
          </cell>
        </row>
        <row r="38">
          <cell r="P38">
            <v>2409900</v>
          </cell>
        </row>
        <row r="39">
          <cell r="P39">
            <v>98034</v>
          </cell>
        </row>
      </sheetData>
      <sheetData sheetId="14">
        <row r="433">
          <cell r="K433">
            <v>0.08291264703603923</v>
          </cell>
          <cell r="M433">
            <v>0.12107214262371023</v>
          </cell>
          <cell r="O433">
            <v>1.1732261547202079</v>
          </cell>
          <cell r="Q433">
            <v>2.6517473099052924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2:S78"/>
  <sheetViews>
    <sheetView showGridLines="0" tabSelected="1" zoomScale="60" zoomScaleNormal="60" workbookViewId="0" topLeftCell="A12">
      <selection activeCell="D32" sqref="D32"/>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24" t="s">
        <v>3</v>
      </c>
      <c r="D3" s="3"/>
      <c r="E3" s="3"/>
      <c r="F3" s="3"/>
      <c r="G3" s="3"/>
      <c r="H3" s="3"/>
      <c r="I3" s="3"/>
      <c r="J3" s="3"/>
      <c r="K3" s="3"/>
      <c r="L3" s="3"/>
      <c r="M3" s="3"/>
      <c r="N3" s="3"/>
      <c r="O3" s="3"/>
      <c r="P3" s="3"/>
      <c r="Q3" s="3"/>
      <c r="R3" s="3"/>
    </row>
    <row r="4" spans="2:18" ht="15">
      <c r="B4" s="3"/>
      <c r="C4" s="25" t="s">
        <v>2</v>
      </c>
      <c r="D4" s="3"/>
      <c r="E4" s="3"/>
      <c r="F4" s="3"/>
      <c r="G4" s="3"/>
      <c r="H4" s="3"/>
      <c r="I4" s="3"/>
      <c r="J4" s="3"/>
      <c r="K4" s="3"/>
      <c r="L4" s="3"/>
      <c r="M4" s="3"/>
      <c r="N4" s="3"/>
      <c r="O4" s="3"/>
      <c r="P4" s="3"/>
      <c r="Q4" s="3"/>
      <c r="R4" s="3"/>
    </row>
    <row r="5" spans="2:18" ht="15">
      <c r="B5" s="3"/>
      <c r="C5" s="25"/>
      <c r="D5" s="3"/>
      <c r="E5" s="3"/>
      <c r="F5" s="3"/>
      <c r="G5" s="3"/>
      <c r="H5" s="3"/>
      <c r="I5" s="3"/>
      <c r="J5" s="3"/>
      <c r="K5" s="3"/>
      <c r="L5" s="3"/>
      <c r="M5" s="3"/>
      <c r="N5" s="3"/>
      <c r="O5" s="3"/>
      <c r="P5" s="3"/>
      <c r="Q5" s="3"/>
      <c r="R5" s="3"/>
    </row>
    <row r="6" spans="2:18" ht="15">
      <c r="B6" s="3"/>
      <c r="C6" s="17"/>
      <c r="D6" s="17"/>
      <c r="E6" s="17"/>
      <c r="F6" s="17"/>
      <c r="G6" s="17"/>
      <c r="H6" s="17"/>
      <c r="I6" s="17"/>
      <c r="J6" s="17"/>
      <c r="K6" s="17"/>
      <c r="L6" s="17"/>
      <c r="M6" s="17"/>
      <c r="N6" s="17"/>
      <c r="O6" s="17"/>
      <c r="P6" s="17"/>
      <c r="Q6" s="17"/>
      <c r="R6" s="17"/>
    </row>
    <row r="7" spans="2:18" ht="15.75">
      <c r="B7" s="3"/>
      <c r="C7" s="27" t="s">
        <v>62</v>
      </c>
      <c r="D7" s="17"/>
      <c r="E7" s="17"/>
      <c r="F7" s="17"/>
      <c r="G7" s="17"/>
      <c r="H7" s="17"/>
      <c r="I7" s="17"/>
      <c r="J7" s="17"/>
      <c r="K7" s="17"/>
      <c r="L7" s="17"/>
      <c r="M7" s="17"/>
      <c r="N7" s="17"/>
      <c r="O7" s="17"/>
      <c r="P7" s="17"/>
      <c r="Q7" s="17"/>
      <c r="R7" s="17"/>
    </row>
    <row r="8" spans="2:18" ht="15.75">
      <c r="B8" s="3"/>
      <c r="C8" s="27" t="s">
        <v>262</v>
      </c>
      <c r="D8" s="17"/>
      <c r="E8" s="17"/>
      <c r="F8" s="17"/>
      <c r="G8" s="17"/>
      <c r="H8" s="17"/>
      <c r="I8" s="17"/>
      <c r="J8" s="17"/>
      <c r="K8" s="17"/>
      <c r="L8" s="17"/>
      <c r="M8" s="17"/>
      <c r="N8" s="17"/>
      <c r="O8" s="17"/>
      <c r="P8" s="17"/>
      <c r="Q8" s="17"/>
      <c r="R8" s="17"/>
    </row>
    <row r="9" spans="2:18" ht="15">
      <c r="B9" s="3"/>
      <c r="C9" s="17"/>
      <c r="D9" s="17"/>
      <c r="E9" s="17"/>
      <c r="F9" s="17"/>
      <c r="G9" s="17"/>
      <c r="H9" s="17"/>
      <c r="I9" s="17"/>
      <c r="J9" s="17"/>
      <c r="K9" s="17"/>
      <c r="L9" s="17"/>
      <c r="M9" s="17"/>
      <c r="N9" s="17"/>
      <c r="O9" s="17"/>
      <c r="P9" s="17"/>
      <c r="Q9" s="17"/>
      <c r="R9" s="17"/>
    </row>
    <row r="10" spans="2:19" ht="15">
      <c r="B10" s="3"/>
      <c r="C10" s="17"/>
      <c r="D10" s="17"/>
      <c r="E10" s="17"/>
      <c r="F10" s="17"/>
      <c r="G10" s="17"/>
      <c r="H10" s="17"/>
      <c r="I10" s="3"/>
      <c r="J10" s="18" t="s">
        <v>4</v>
      </c>
      <c r="K10" s="23"/>
      <c r="L10" s="23"/>
      <c r="M10" s="17"/>
      <c r="N10" s="3"/>
      <c r="O10" s="18" t="s">
        <v>96</v>
      </c>
      <c r="P10" s="18"/>
      <c r="Q10" s="18"/>
      <c r="R10" s="23"/>
      <c r="S10" s="3"/>
    </row>
    <row r="11" spans="2:19" ht="15">
      <c r="B11" s="3"/>
      <c r="C11" s="17"/>
      <c r="D11" s="17"/>
      <c r="E11" s="17"/>
      <c r="F11" s="17"/>
      <c r="G11" s="17"/>
      <c r="H11" s="17"/>
      <c r="I11" s="18" t="s">
        <v>5</v>
      </c>
      <c r="J11" s="17"/>
      <c r="K11" s="62" t="s">
        <v>10</v>
      </c>
      <c r="L11" s="18"/>
      <c r="M11" s="17"/>
      <c r="N11" s="3"/>
      <c r="O11" s="18"/>
      <c r="P11" s="18"/>
      <c r="Q11" s="18"/>
      <c r="R11" s="17"/>
      <c r="S11" s="3"/>
    </row>
    <row r="12" spans="2:19" ht="15">
      <c r="B12" s="3"/>
      <c r="C12" s="17"/>
      <c r="D12" s="17"/>
      <c r="E12" s="17"/>
      <c r="F12" s="17"/>
      <c r="G12" s="17"/>
      <c r="H12" s="17"/>
      <c r="I12" s="18" t="s">
        <v>6</v>
      </c>
      <c r="J12" s="17"/>
      <c r="K12" s="62" t="s">
        <v>6</v>
      </c>
      <c r="L12" s="18"/>
      <c r="M12" s="17"/>
      <c r="N12" s="18" t="s">
        <v>5</v>
      </c>
      <c r="O12" s="18"/>
      <c r="P12" s="18" t="s">
        <v>10</v>
      </c>
      <c r="Q12" s="18"/>
      <c r="R12" s="17"/>
      <c r="S12" s="3"/>
    </row>
    <row r="13" spans="2:19" ht="15">
      <c r="B13" s="3"/>
      <c r="C13" s="17"/>
      <c r="D13" s="17"/>
      <c r="E13" s="17"/>
      <c r="F13" s="17"/>
      <c r="G13" s="17"/>
      <c r="H13" s="17"/>
      <c r="I13" s="18" t="s">
        <v>7</v>
      </c>
      <c r="J13" s="17"/>
      <c r="K13" s="62" t="s">
        <v>7</v>
      </c>
      <c r="L13" s="18"/>
      <c r="M13" s="17"/>
      <c r="N13" s="18" t="s">
        <v>6</v>
      </c>
      <c r="O13" s="18"/>
      <c r="P13" s="18" t="s">
        <v>6</v>
      </c>
      <c r="Q13" s="18"/>
      <c r="R13" s="17"/>
      <c r="S13" s="3"/>
    </row>
    <row r="14" spans="2:19" ht="15">
      <c r="B14" s="3"/>
      <c r="C14" s="17"/>
      <c r="D14" s="17"/>
      <c r="E14" s="17"/>
      <c r="F14" s="17"/>
      <c r="G14" s="17"/>
      <c r="H14" s="17"/>
      <c r="I14" s="19" t="s">
        <v>263</v>
      </c>
      <c r="J14" s="17"/>
      <c r="K14" s="63" t="s">
        <v>264</v>
      </c>
      <c r="L14" s="19"/>
      <c r="M14" s="17"/>
      <c r="N14" s="19" t="str">
        <f>I14</f>
        <v>30/09/2006</v>
      </c>
      <c r="O14" s="17"/>
      <c r="P14" s="19" t="str">
        <f>K14</f>
        <v>30/09/2005</v>
      </c>
      <c r="Q14" s="19"/>
      <c r="R14" s="17"/>
      <c r="S14" s="3"/>
    </row>
    <row r="15" spans="2:19" ht="15">
      <c r="B15" s="3"/>
      <c r="C15" s="17"/>
      <c r="D15" s="17"/>
      <c r="E15" s="17"/>
      <c r="F15" s="17"/>
      <c r="G15" s="17"/>
      <c r="H15" s="17"/>
      <c r="I15" s="19" t="s">
        <v>156</v>
      </c>
      <c r="J15" s="17"/>
      <c r="K15" s="63" t="s">
        <v>156</v>
      </c>
      <c r="L15" s="19"/>
      <c r="M15" s="17"/>
      <c r="N15" s="19" t="s">
        <v>156</v>
      </c>
      <c r="O15" s="19"/>
      <c r="P15" s="19" t="s">
        <v>156</v>
      </c>
      <c r="Q15" s="19"/>
      <c r="R15" s="17"/>
      <c r="S15" s="3"/>
    </row>
    <row r="16" spans="2:19" ht="15">
      <c r="B16" s="3"/>
      <c r="C16" s="17"/>
      <c r="D16" s="17"/>
      <c r="E16" s="17"/>
      <c r="F16" s="17"/>
      <c r="G16" s="17"/>
      <c r="H16" s="17"/>
      <c r="I16" s="17"/>
      <c r="J16" s="17"/>
      <c r="K16" s="64"/>
      <c r="L16" s="17"/>
      <c r="M16" s="17"/>
      <c r="N16" s="17"/>
      <c r="O16" s="17"/>
      <c r="P16" s="17"/>
      <c r="Q16" s="17"/>
      <c r="R16" s="17"/>
      <c r="S16" s="3"/>
    </row>
    <row r="17" spans="2:19" ht="15">
      <c r="B17" s="3"/>
      <c r="C17" s="17"/>
      <c r="D17" s="17" t="s">
        <v>56</v>
      </c>
      <c r="E17" s="17"/>
      <c r="F17" s="17"/>
      <c r="G17" s="17"/>
      <c r="H17" s="17"/>
      <c r="I17" s="7">
        <v>18843873</v>
      </c>
      <c r="J17" s="7"/>
      <c r="K17" s="26">
        <v>27569385</v>
      </c>
      <c r="L17" s="26"/>
      <c r="M17" s="7"/>
      <c r="N17" s="7">
        <v>61972625</v>
      </c>
      <c r="O17" s="7"/>
      <c r="P17" s="26">
        <v>81215072</v>
      </c>
      <c r="Q17" s="26"/>
      <c r="R17" s="7"/>
      <c r="S17" s="3"/>
    </row>
    <row r="18" spans="2:19" ht="15">
      <c r="B18" s="3"/>
      <c r="C18" s="17"/>
      <c r="D18" s="17"/>
      <c r="E18" s="17"/>
      <c r="F18" s="17"/>
      <c r="G18" s="17"/>
      <c r="H18" s="17"/>
      <c r="I18" s="7"/>
      <c r="J18" s="7"/>
      <c r="K18" s="7"/>
      <c r="L18" s="7"/>
      <c r="M18" s="7"/>
      <c r="N18" s="7"/>
      <c r="O18" s="7"/>
      <c r="P18" s="26">
        <v>0</v>
      </c>
      <c r="Q18" s="7"/>
      <c r="R18" s="7"/>
      <c r="S18" s="3"/>
    </row>
    <row r="19" spans="2:19" ht="15">
      <c r="B19" s="3"/>
      <c r="C19" s="17"/>
      <c r="D19" s="17" t="s">
        <v>42</v>
      </c>
      <c r="E19" s="17"/>
      <c r="F19" s="17"/>
      <c r="G19" s="17"/>
      <c r="H19" s="17"/>
      <c r="I19" s="6">
        <v>-12318031</v>
      </c>
      <c r="J19" s="7"/>
      <c r="K19" s="43">
        <v>-19983659</v>
      </c>
      <c r="L19" s="26"/>
      <c r="M19" s="7"/>
      <c r="N19" s="6">
        <v>-41362603</v>
      </c>
      <c r="O19" s="7"/>
      <c r="P19" s="43">
        <v>-57260079</v>
      </c>
      <c r="Q19" s="7"/>
      <c r="R19" s="7"/>
      <c r="S19" s="3"/>
    </row>
    <row r="20" spans="2:19" ht="15">
      <c r="B20" s="3"/>
      <c r="C20" s="17"/>
      <c r="D20" s="17"/>
      <c r="E20" s="17"/>
      <c r="F20" s="17"/>
      <c r="G20" s="17"/>
      <c r="H20" s="17"/>
      <c r="I20" s="7"/>
      <c r="J20" s="7"/>
      <c r="K20" s="26"/>
      <c r="L20" s="26"/>
      <c r="M20" s="7"/>
      <c r="N20" s="7"/>
      <c r="O20" s="7"/>
      <c r="P20" s="26"/>
      <c r="Q20" s="7"/>
      <c r="R20" s="7"/>
      <c r="S20" s="3"/>
    </row>
    <row r="21" spans="2:19" ht="15">
      <c r="B21" s="3"/>
      <c r="C21" s="17"/>
      <c r="D21" s="17" t="s">
        <v>44</v>
      </c>
      <c r="E21" s="17"/>
      <c r="F21" s="17"/>
      <c r="G21" s="17"/>
      <c r="H21" s="17"/>
      <c r="I21" s="7">
        <f>I17+I19</f>
        <v>6525842</v>
      </c>
      <c r="J21" s="7"/>
      <c r="K21" s="7">
        <f>K17+K19</f>
        <v>7585726</v>
      </c>
      <c r="L21" s="26"/>
      <c r="M21" s="7"/>
      <c r="N21" s="7">
        <f>N17+N19</f>
        <v>20610022</v>
      </c>
      <c r="O21" s="7"/>
      <c r="P21" s="7">
        <f>P17+P19</f>
        <v>23954993</v>
      </c>
      <c r="Q21" s="7"/>
      <c r="R21" s="7"/>
      <c r="S21" s="3"/>
    </row>
    <row r="22" spans="2:19" ht="15">
      <c r="B22" s="3"/>
      <c r="C22" s="17"/>
      <c r="D22" s="17"/>
      <c r="E22" s="17"/>
      <c r="F22" s="17"/>
      <c r="G22" s="17"/>
      <c r="H22" s="17"/>
      <c r="I22" s="7"/>
      <c r="J22" s="7"/>
      <c r="K22" s="7"/>
      <c r="L22" s="7"/>
      <c r="M22" s="7"/>
      <c r="N22" s="7"/>
      <c r="O22" s="7"/>
      <c r="P22" s="7"/>
      <c r="Q22" s="7"/>
      <c r="R22" s="7"/>
      <c r="S22" s="3"/>
    </row>
    <row r="23" spans="2:19" ht="15">
      <c r="B23" s="3"/>
      <c r="C23" s="17"/>
      <c r="D23" s="17" t="s">
        <v>59</v>
      </c>
      <c r="E23" s="17"/>
      <c r="F23" s="17"/>
      <c r="G23" s="17"/>
      <c r="H23" s="17"/>
      <c r="I23" s="7">
        <v>435883.6791527313</v>
      </c>
      <c r="J23" s="7"/>
      <c r="K23" s="26">
        <v>169678</v>
      </c>
      <c r="L23" s="26"/>
      <c r="M23" s="7"/>
      <c r="N23" s="7">
        <v>884081.8754265413</v>
      </c>
      <c r="O23" s="7"/>
      <c r="P23" s="26">
        <v>735735</v>
      </c>
      <c r="Q23" s="26"/>
      <c r="R23" s="7"/>
      <c r="S23" s="3"/>
    </row>
    <row r="24" spans="2:19" ht="15">
      <c r="B24" s="3"/>
      <c r="C24" s="17"/>
      <c r="D24" s="17"/>
      <c r="E24" s="17"/>
      <c r="F24" s="17"/>
      <c r="G24" s="17"/>
      <c r="H24" s="17"/>
      <c r="I24" s="7"/>
      <c r="J24" s="7"/>
      <c r="K24" s="26"/>
      <c r="L24" s="26"/>
      <c r="M24" s="7"/>
      <c r="N24" s="7"/>
      <c r="O24" s="7"/>
      <c r="P24" s="26"/>
      <c r="Q24" s="26"/>
      <c r="R24" s="7"/>
      <c r="S24" s="3"/>
    </row>
    <row r="25" spans="2:19" ht="15">
      <c r="B25" s="3"/>
      <c r="C25" s="17"/>
      <c r="D25" s="17" t="s">
        <v>157</v>
      </c>
      <c r="E25" s="17"/>
      <c r="F25" s="17"/>
      <c r="G25" s="17"/>
      <c r="H25" s="17"/>
      <c r="I25" s="7">
        <v>-6218619.737156238</v>
      </c>
      <c r="J25" s="7"/>
      <c r="K25" s="26">
        <v>-6355150</v>
      </c>
      <c r="L25" s="26"/>
      <c r="M25" s="7"/>
      <c r="N25" s="7">
        <v>-18859668.55228346</v>
      </c>
      <c r="O25" s="7"/>
      <c r="P25" s="26">
        <v>-18881640</v>
      </c>
      <c r="Q25" s="26"/>
      <c r="R25" s="7"/>
      <c r="S25" s="3"/>
    </row>
    <row r="26" spans="2:19" ht="15">
      <c r="B26" s="3"/>
      <c r="C26" s="17"/>
      <c r="D26" s="17"/>
      <c r="E26" s="17"/>
      <c r="F26" s="17"/>
      <c r="G26" s="17"/>
      <c r="H26" s="17"/>
      <c r="I26" s="7"/>
      <c r="J26" s="7"/>
      <c r="K26" s="7"/>
      <c r="L26" s="7"/>
      <c r="M26" s="7"/>
      <c r="N26" s="7"/>
      <c r="O26" s="7"/>
      <c r="P26" s="26"/>
      <c r="Q26" s="7"/>
      <c r="R26" s="7"/>
      <c r="S26" s="3"/>
    </row>
    <row r="27" spans="2:19" ht="15">
      <c r="B27" s="3"/>
      <c r="C27" s="17"/>
      <c r="D27" s="17" t="s">
        <v>63</v>
      </c>
      <c r="E27" s="17"/>
      <c r="F27" s="17"/>
      <c r="G27" s="17"/>
      <c r="H27" s="17"/>
      <c r="I27" s="7">
        <v>-217640</v>
      </c>
      <c r="J27" s="7"/>
      <c r="K27" s="7">
        <v>-153464</v>
      </c>
      <c r="L27" s="7"/>
      <c r="M27" s="7"/>
      <c r="N27" s="7">
        <v>-753589</v>
      </c>
      <c r="O27" s="7"/>
      <c r="P27" s="26">
        <v>-494936</v>
      </c>
      <c r="Q27" s="7"/>
      <c r="R27" s="7"/>
      <c r="S27" s="3"/>
    </row>
    <row r="28" spans="2:19" ht="15">
      <c r="B28" s="3"/>
      <c r="C28" s="17"/>
      <c r="D28" s="17"/>
      <c r="E28" s="17"/>
      <c r="F28" s="17"/>
      <c r="G28" s="17"/>
      <c r="H28" s="17"/>
      <c r="I28" s="7"/>
      <c r="J28" s="7"/>
      <c r="K28" s="7"/>
      <c r="L28" s="7"/>
      <c r="M28" s="7"/>
      <c r="N28" s="7"/>
      <c r="O28" s="7"/>
      <c r="P28" s="26"/>
      <c r="Q28" s="7"/>
      <c r="R28" s="7"/>
      <c r="S28" s="3"/>
    </row>
    <row r="29" spans="2:19" ht="15">
      <c r="B29" s="3"/>
      <c r="C29" s="17"/>
      <c r="D29" s="17" t="s">
        <v>60</v>
      </c>
      <c r="E29" s="17"/>
      <c r="F29" s="17"/>
      <c r="G29" s="17"/>
      <c r="H29" s="17"/>
      <c r="I29" s="6">
        <v>-538265</v>
      </c>
      <c r="J29" s="7"/>
      <c r="K29" s="74">
        <v>-525790</v>
      </c>
      <c r="L29" s="29"/>
      <c r="M29" s="7"/>
      <c r="N29" s="6">
        <v>-367765</v>
      </c>
      <c r="O29" s="7"/>
      <c r="P29" s="43">
        <v>-857699</v>
      </c>
      <c r="Q29" s="29"/>
      <c r="R29" s="7"/>
      <c r="S29" s="3"/>
    </row>
    <row r="30" spans="2:19" ht="15">
      <c r="B30" s="3"/>
      <c r="C30" s="17"/>
      <c r="D30" s="3"/>
      <c r="E30" s="17"/>
      <c r="F30" s="17"/>
      <c r="G30" s="17"/>
      <c r="H30" s="17"/>
      <c r="I30" s="7"/>
      <c r="J30" s="7"/>
      <c r="K30" s="7"/>
      <c r="L30" s="7"/>
      <c r="M30" s="7"/>
      <c r="N30" s="7"/>
      <c r="O30" s="7"/>
      <c r="P30" s="7"/>
      <c r="Q30" s="7"/>
      <c r="R30" s="7"/>
      <c r="S30" s="3"/>
    </row>
    <row r="31" spans="2:19" ht="15">
      <c r="B31" s="3"/>
      <c r="C31" s="17"/>
      <c r="D31" s="17" t="s">
        <v>285</v>
      </c>
      <c r="E31" s="17"/>
      <c r="F31" s="17"/>
      <c r="G31" s="17"/>
      <c r="H31" s="17"/>
      <c r="I31" s="7">
        <f>SUM(I20:I29)</f>
        <v>-12799.058003507555</v>
      </c>
      <c r="J31" s="7"/>
      <c r="K31" s="7">
        <f>SUM(K20:K29)</f>
        <v>721000</v>
      </c>
      <c r="L31" s="7"/>
      <c r="M31" s="7"/>
      <c r="N31" s="7">
        <f>SUM(N20:N29)</f>
        <v>1513081.3231430836</v>
      </c>
      <c r="O31" s="7"/>
      <c r="P31" s="7">
        <f>SUM(P20:P29)</f>
        <v>4456453</v>
      </c>
      <c r="Q31" s="7"/>
      <c r="R31" s="7"/>
      <c r="S31" s="3"/>
    </row>
    <row r="32" spans="2:19" ht="15">
      <c r="B32" s="3"/>
      <c r="C32" s="17"/>
      <c r="D32" s="17"/>
      <c r="E32" s="17"/>
      <c r="F32" s="17"/>
      <c r="G32" s="17"/>
      <c r="H32" s="17"/>
      <c r="I32" s="7"/>
      <c r="J32" s="7"/>
      <c r="K32" s="7"/>
      <c r="L32" s="7"/>
      <c r="M32" s="7"/>
      <c r="N32" s="7"/>
      <c r="O32" s="7"/>
      <c r="P32" s="7"/>
      <c r="Q32" s="7"/>
      <c r="R32" s="7"/>
      <c r="S32" s="3"/>
    </row>
    <row r="33" spans="2:19" ht="15">
      <c r="B33" s="3"/>
      <c r="C33" s="17"/>
      <c r="D33" s="17" t="s">
        <v>0</v>
      </c>
      <c r="E33" s="17"/>
      <c r="F33" s="17"/>
      <c r="G33" s="17"/>
      <c r="H33" s="17"/>
      <c r="I33" s="6">
        <v>-259465</v>
      </c>
      <c r="J33" s="7"/>
      <c r="K33" s="43">
        <v>-603108</v>
      </c>
      <c r="L33" s="26"/>
      <c r="M33" s="7"/>
      <c r="N33" s="6">
        <v>-845577</v>
      </c>
      <c r="O33" s="7"/>
      <c r="P33" s="43">
        <v>-1948519</v>
      </c>
      <c r="Q33" s="26"/>
      <c r="R33" s="7"/>
      <c r="S33" s="3"/>
    </row>
    <row r="34" spans="2:19" ht="15">
      <c r="B34" s="3"/>
      <c r="C34" s="17"/>
      <c r="D34" s="17"/>
      <c r="E34" s="17"/>
      <c r="F34" s="17"/>
      <c r="G34" s="17"/>
      <c r="H34" s="17"/>
      <c r="I34" s="7"/>
      <c r="J34" s="7"/>
      <c r="K34" s="7"/>
      <c r="L34" s="7"/>
      <c r="M34" s="7"/>
      <c r="N34" s="7"/>
      <c r="O34" s="7"/>
      <c r="P34" s="7"/>
      <c r="Q34" s="7"/>
      <c r="R34" s="7"/>
      <c r="S34" s="3"/>
    </row>
    <row r="35" spans="2:19" ht="15.75" thickBot="1">
      <c r="B35" s="3"/>
      <c r="C35" s="17"/>
      <c r="D35" s="3" t="s">
        <v>283</v>
      </c>
      <c r="E35" s="17"/>
      <c r="F35" s="17"/>
      <c r="G35" s="17"/>
      <c r="H35" s="17"/>
      <c r="I35" s="4">
        <f>SUM(I31:I33)</f>
        <v>-272264.05800350755</v>
      </c>
      <c r="J35" s="7"/>
      <c r="K35" s="4">
        <f>SUM(K31:K33)</f>
        <v>117892</v>
      </c>
      <c r="L35" s="7"/>
      <c r="M35" s="7"/>
      <c r="N35" s="4">
        <f>SUM(N31:N33)</f>
        <v>667504.3231430836</v>
      </c>
      <c r="O35" s="7"/>
      <c r="P35" s="4">
        <f>SUM(P31:P33)</f>
        <v>2507934</v>
      </c>
      <c r="Q35" s="7"/>
      <c r="R35" s="7"/>
      <c r="S35" s="3"/>
    </row>
    <row r="36" spans="2:19" ht="15.75" thickTop="1">
      <c r="B36" s="3"/>
      <c r="C36" s="17"/>
      <c r="D36" s="17"/>
      <c r="E36" s="17"/>
      <c r="F36" s="17"/>
      <c r="G36" s="17"/>
      <c r="H36" s="17"/>
      <c r="I36" s="7"/>
      <c r="J36" s="7"/>
      <c r="K36" s="7"/>
      <c r="L36" s="7"/>
      <c r="M36" s="7"/>
      <c r="N36" s="7"/>
      <c r="O36" s="7"/>
      <c r="P36" s="7"/>
      <c r="Q36" s="7"/>
      <c r="R36" s="7"/>
      <c r="S36" s="3"/>
    </row>
    <row r="37" spans="2:19" ht="15.75">
      <c r="B37" s="3"/>
      <c r="C37" s="17"/>
      <c r="D37" s="27" t="s">
        <v>176</v>
      </c>
      <c r="E37" s="17"/>
      <c r="F37" s="17"/>
      <c r="G37" s="17"/>
      <c r="H37" s="17"/>
      <c r="I37" s="7"/>
      <c r="J37" s="7"/>
      <c r="K37" s="7"/>
      <c r="L37" s="7"/>
      <c r="M37" s="7"/>
      <c r="N37" s="7"/>
      <c r="O37" s="7"/>
      <c r="P37" s="7"/>
      <c r="Q37" s="7"/>
      <c r="R37" s="7"/>
      <c r="S37" s="3"/>
    </row>
    <row r="38" spans="2:19" ht="15">
      <c r="B38" s="3"/>
      <c r="C38" s="17"/>
      <c r="D38" s="143" t="s">
        <v>177</v>
      </c>
      <c r="E38" s="17"/>
      <c r="F38" s="17"/>
      <c r="G38" s="17"/>
      <c r="H38" s="17"/>
      <c r="I38" s="7">
        <v>74720.94199649291</v>
      </c>
      <c r="J38" s="7"/>
      <c r="K38" s="7">
        <v>110030</v>
      </c>
      <c r="L38" s="7"/>
      <c r="M38" s="7"/>
      <c r="N38" s="7">
        <v>1057312.3231430827</v>
      </c>
      <c r="O38" s="7"/>
      <c r="P38" s="26">
        <v>2409900</v>
      </c>
      <c r="Q38" s="7"/>
      <c r="R38" s="7"/>
      <c r="S38" s="3"/>
    </row>
    <row r="39" spans="2:19" ht="15">
      <c r="B39" s="3"/>
      <c r="C39" s="17"/>
      <c r="D39" s="17" t="s">
        <v>159</v>
      </c>
      <c r="E39" s="17"/>
      <c r="F39" s="17"/>
      <c r="G39" s="17"/>
      <c r="H39" s="17"/>
      <c r="I39" s="6">
        <v>-346985</v>
      </c>
      <c r="J39" s="7"/>
      <c r="K39" s="43">
        <v>7862</v>
      </c>
      <c r="L39" s="26"/>
      <c r="M39" s="7"/>
      <c r="N39" s="6">
        <v>-389808</v>
      </c>
      <c r="O39" s="7"/>
      <c r="P39" s="43">
        <v>98034</v>
      </c>
      <c r="Q39" s="26"/>
      <c r="R39" s="7"/>
      <c r="S39" s="3"/>
    </row>
    <row r="40" spans="2:19" ht="15">
      <c r="B40" s="3"/>
      <c r="C40" s="17"/>
      <c r="D40" s="17"/>
      <c r="E40" s="17"/>
      <c r="F40" s="17"/>
      <c r="G40" s="17"/>
      <c r="H40" s="17"/>
      <c r="I40" s="7"/>
      <c r="J40" s="7"/>
      <c r="K40" s="26"/>
      <c r="L40" s="26"/>
      <c r="M40" s="7"/>
      <c r="N40" s="7"/>
      <c r="O40" s="7"/>
      <c r="P40" s="26"/>
      <c r="Q40" s="26"/>
      <c r="R40" s="7"/>
      <c r="S40" s="3"/>
    </row>
    <row r="41" spans="2:19" ht="15.75" thickBot="1">
      <c r="B41" s="3"/>
      <c r="C41" s="17"/>
      <c r="D41" s="17" t="s">
        <v>284</v>
      </c>
      <c r="E41" s="17"/>
      <c r="F41" s="17"/>
      <c r="G41" s="17"/>
      <c r="H41" s="17"/>
      <c r="I41" s="4">
        <f>+I35</f>
        <v>-272264.05800350755</v>
      </c>
      <c r="J41" s="7"/>
      <c r="K41" s="4">
        <f>+K35</f>
        <v>117892</v>
      </c>
      <c r="L41" s="7"/>
      <c r="M41" s="7"/>
      <c r="N41" s="4">
        <f>+N35</f>
        <v>667504.3231430836</v>
      </c>
      <c r="O41" s="7"/>
      <c r="P41" s="4">
        <f>+P35</f>
        <v>2507934</v>
      </c>
      <c r="Q41" s="7"/>
      <c r="R41" s="7"/>
      <c r="S41" s="3"/>
    </row>
    <row r="42" spans="2:19" ht="15.75" thickTop="1">
      <c r="B42" s="3"/>
      <c r="C42" s="17"/>
      <c r="D42" s="17"/>
      <c r="E42" s="17"/>
      <c r="F42" s="17"/>
      <c r="G42" s="17"/>
      <c r="H42" s="17"/>
      <c r="I42" s="7"/>
      <c r="J42" s="7"/>
      <c r="K42" s="144"/>
      <c r="L42" s="7"/>
      <c r="M42" s="7"/>
      <c r="N42" s="7"/>
      <c r="O42" s="7"/>
      <c r="P42" s="144"/>
      <c r="Q42" s="7"/>
      <c r="R42" s="7"/>
      <c r="S42" s="3"/>
    </row>
    <row r="43" spans="2:19" ht="15">
      <c r="B43" s="3"/>
      <c r="C43" s="17"/>
      <c r="D43" s="17"/>
      <c r="E43" s="17"/>
      <c r="F43" s="17"/>
      <c r="G43" s="17"/>
      <c r="H43" s="17"/>
      <c r="I43" s="7"/>
      <c r="J43" s="7"/>
      <c r="K43" s="144"/>
      <c r="L43" s="7"/>
      <c r="M43" s="7"/>
      <c r="N43" s="7"/>
      <c r="O43" s="7"/>
      <c r="P43" s="7"/>
      <c r="Q43" s="7"/>
      <c r="R43" s="7"/>
      <c r="S43" s="3"/>
    </row>
    <row r="44" spans="2:19" ht="15">
      <c r="B44" s="3"/>
      <c r="C44" s="17"/>
      <c r="D44" t="s">
        <v>52</v>
      </c>
      <c r="E44" s="20"/>
      <c r="F44" s="17"/>
      <c r="G44" s="17"/>
      <c r="H44" s="17"/>
      <c r="I44" s="21">
        <f>+'[1]NOTES'!K433</f>
        <v>0.08291264703603923</v>
      </c>
      <c r="J44" s="21"/>
      <c r="K44" s="145">
        <f>+'[1]NOTES'!M433</f>
        <v>0.12107214262371023</v>
      </c>
      <c r="L44" s="21"/>
      <c r="M44" s="21"/>
      <c r="N44" s="21">
        <f>+'[1]NOTES'!O433</f>
        <v>1.1732261547202079</v>
      </c>
      <c r="O44" s="21"/>
      <c r="P44" s="145">
        <f>+'[1]NOTES'!Q433</f>
        <v>2.6517473099052924</v>
      </c>
      <c r="Q44" s="26"/>
      <c r="R44" s="7"/>
      <c r="S44" s="3"/>
    </row>
    <row r="45" spans="2:19" ht="15">
      <c r="B45" s="3"/>
      <c r="C45" s="17"/>
      <c r="D45" s="17"/>
      <c r="E45" s="17"/>
      <c r="F45" s="17"/>
      <c r="G45" s="17"/>
      <c r="H45" s="17"/>
      <c r="I45" s="21"/>
      <c r="J45" s="21"/>
      <c r="K45" s="21"/>
      <c r="L45" s="21"/>
      <c r="M45" s="21"/>
      <c r="N45" s="21"/>
      <c r="O45" s="21"/>
      <c r="P45" s="21"/>
      <c r="Q45" s="7"/>
      <c r="R45" s="7"/>
      <c r="S45" s="3"/>
    </row>
    <row r="46" spans="2:19" ht="15">
      <c r="B46" s="3"/>
      <c r="C46" s="17"/>
      <c r="D46" s="17"/>
      <c r="E46" s="17"/>
      <c r="F46" s="17"/>
      <c r="G46" s="17"/>
      <c r="H46" s="17"/>
      <c r="I46" s="7"/>
      <c r="J46" s="7"/>
      <c r="K46" s="7"/>
      <c r="L46" s="7"/>
      <c r="M46" s="7"/>
      <c r="N46" s="7"/>
      <c r="O46" s="7"/>
      <c r="P46" s="30"/>
      <c r="Q46" s="7"/>
      <c r="R46" s="7"/>
      <c r="S46" s="3"/>
    </row>
    <row r="47" spans="2:19" ht="15.75">
      <c r="B47" s="3"/>
      <c r="C47" s="31"/>
      <c r="D47" s="3"/>
      <c r="E47" s="17"/>
      <c r="F47" s="17"/>
      <c r="G47" s="17"/>
      <c r="H47" s="17"/>
      <c r="I47" s="7"/>
      <c r="J47" s="7"/>
      <c r="K47" s="7"/>
      <c r="L47" s="7"/>
      <c r="M47" s="7"/>
      <c r="N47" s="7"/>
      <c r="O47" s="7"/>
      <c r="P47" s="7"/>
      <c r="Q47" s="7"/>
      <c r="R47" s="7"/>
      <c r="S47" s="3"/>
    </row>
    <row r="48" spans="2:19" ht="15.75">
      <c r="B48" s="3"/>
      <c r="C48" s="31"/>
      <c r="D48" s="3" t="s">
        <v>61</v>
      </c>
      <c r="E48" s="17"/>
      <c r="F48" s="17"/>
      <c r="G48" s="17"/>
      <c r="H48" s="17"/>
      <c r="I48" s="7"/>
      <c r="J48" s="7"/>
      <c r="K48" s="7"/>
      <c r="L48" s="7"/>
      <c r="M48" s="7"/>
      <c r="N48" s="7"/>
      <c r="O48" s="7"/>
      <c r="P48" s="7"/>
      <c r="Q48" s="7"/>
      <c r="R48" s="7"/>
      <c r="S48" s="3"/>
    </row>
    <row r="49" spans="2:19" ht="15">
      <c r="B49" s="3"/>
      <c r="C49" s="3"/>
      <c r="D49" s="3" t="s">
        <v>178</v>
      </c>
      <c r="E49" s="17"/>
      <c r="F49" s="17"/>
      <c r="G49" s="17"/>
      <c r="H49" s="17"/>
      <c r="I49" s="7"/>
      <c r="J49" s="7"/>
      <c r="K49" s="7"/>
      <c r="L49" s="7"/>
      <c r="M49" s="7"/>
      <c r="N49" s="7"/>
      <c r="O49" s="7"/>
      <c r="P49" s="7"/>
      <c r="Q49" s="7"/>
      <c r="R49" s="7"/>
      <c r="S49" s="3"/>
    </row>
    <row r="50" spans="2:18" ht="15">
      <c r="B50" s="3"/>
      <c r="C50" s="3"/>
      <c r="D50" s="17"/>
      <c r="E50" s="17"/>
      <c r="F50" s="17"/>
      <c r="G50" s="17"/>
      <c r="H50" s="17"/>
      <c r="I50" s="7"/>
      <c r="J50" s="7"/>
      <c r="K50" s="7"/>
      <c r="L50" s="7"/>
      <c r="M50" s="7"/>
      <c r="N50" s="7"/>
      <c r="O50" s="7"/>
      <c r="P50" s="7"/>
      <c r="Q50" s="7"/>
      <c r="R50" s="7"/>
    </row>
    <row r="51" spans="5:16" ht="15">
      <c r="E51" s="146"/>
      <c r="F51" s="146"/>
      <c r="G51" s="146"/>
      <c r="I51" s="34">
        <f>+I35-I41</f>
        <v>0</v>
      </c>
      <c r="J51" s="3"/>
      <c r="K51" s="34">
        <f aca="true" t="shared" si="0" ref="K51:P51">+K35-K41</f>
        <v>0</v>
      </c>
      <c r="L51" s="34"/>
      <c r="M51" s="34"/>
      <c r="N51" s="34">
        <f t="shared" si="0"/>
        <v>0</v>
      </c>
      <c r="O51" s="34"/>
      <c r="P51" s="34">
        <f t="shared" si="0"/>
        <v>0</v>
      </c>
    </row>
    <row r="52" spans="3:18" ht="15">
      <c r="C52" s="13"/>
      <c r="D52" s="13"/>
      <c r="E52" s="13"/>
      <c r="F52" s="13"/>
      <c r="G52" s="13"/>
      <c r="H52" s="13"/>
      <c r="I52" s="5"/>
      <c r="J52" s="5"/>
      <c r="K52" s="5"/>
      <c r="L52" s="5"/>
      <c r="M52" s="5"/>
      <c r="N52" s="5"/>
      <c r="O52" s="5"/>
      <c r="P52" s="5"/>
      <c r="Q52" s="5"/>
      <c r="R52" s="5"/>
    </row>
    <row r="53" spans="3:18" ht="15">
      <c r="C53" s="13"/>
      <c r="D53" s="13"/>
      <c r="E53" s="13"/>
      <c r="F53" s="13"/>
      <c r="G53" s="13"/>
      <c r="H53" s="13"/>
      <c r="I53" s="5"/>
      <c r="J53" s="5"/>
      <c r="K53" s="5"/>
      <c r="L53" s="5"/>
      <c r="M53" s="5"/>
      <c r="N53" s="5"/>
      <c r="O53" s="5"/>
      <c r="P53" s="5"/>
      <c r="Q53" s="5"/>
      <c r="R53" s="5"/>
    </row>
    <row r="54" spans="3:18" ht="15.75">
      <c r="C54" s="31"/>
      <c r="D54" s="35"/>
      <c r="I54" s="5"/>
      <c r="J54" s="5"/>
      <c r="K54" s="5"/>
      <c r="L54" s="5"/>
      <c r="M54" s="5"/>
      <c r="N54" s="5"/>
      <c r="O54" s="5"/>
      <c r="P54" s="5"/>
      <c r="Q54" s="5"/>
      <c r="R54" s="5"/>
    </row>
    <row r="55" spans="3:18" ht="15.75">
      <c r="C55" s="27"/>
      <c r="D55" s="35"/>
      <c r="I55" s="5"/>
      <c r="J55" s="5"/>
      <c r="K55" s="5"/>
      <c r="L55" s="5"/>
      <c r="M55" s="5"/>
      <c r="N55" s="5"/>
      <c r="O55" s="5"/>
      <c r="P55" s="5"/>
      <c r="Q55" s="5"/>
      <c r="R55" s="5"/>
    </row>
    <row r="56" ht="15">
      <c r="D56" s="35"/>
    </row>
    <row r="57" ht="15">
      <c r="D57" s="35"/>
    </row>
    <row r="58" ht="15">
      <c r="D58" s="35"/>
    </row>
    <row r="59" ht="15">
      <c r="D59" s="35"/>
    </row>
    <row r="60" ht="15.75">
      <c r="D60" s="44"/>
    </row>
    <row r="61" ht="15.75">
      <c r="D61" s="44"/>
    </row>
    <row r="62" ht="15">
      <c r="D62" s="35"/>
    </row>
    <row r="65" ht="15">
      <c r="D65" s="36"/>
    </row>
    <row r="66" spans="4:9" ht="15.75">
      <c r="D66" s="36"/>
      <c r="I66" s="39"/>
    </row>
    <row r="67" ht="15.75">
      <c r="I67" s="39"/>
    </row>
    <row r="68" ht="15.75">
      <c r="D68" s="37"/>
    </row>
    <row r="69" ht="15.75">
      <c r="D69" s="38"/>
    </row>
    <row r="70" ht="15.75">
      <c r="D70" s="38"/>
    </row>
    <row r="71" ht="15.75">
      <c r="D71" s="38"/>
    </row>
    <row r="72" ht="15.75">
      <c r="D72" s="38"/>
    </row>
    <row r="73" ht="15.75">
      <c r="D73" s="38"/>
    </row>
    <row r="74" ht="15.75">
      <c r="D74" s="38"/>
    </row>
    <row r="75" ht="15.75">
      <c r="D75" s="38"/>
    </row>
    <row r="76" ht="15.75">
      <c r="D76" s="38"/>
    </row>
    <row r="77" ht="15.75">
      <c r="D77" s="37"/>
    </row>
    <row r="78" spans="1:19" ht="15">
      <c r="A78" s="164"/>
      <c r="B78" s="164"/>
      <c r="C78" s="164"/>
      <c r="D78" s="164"/>
      <c r="E78" s="164"/>
      <c r="F78" s="164"/>
      <c r="G78" s="164"/>
      <c r="H78" s="164"/>
      <c r="I78" s="164"/>
      <c r="J78" s="164"/>
      <c r="K78" s="164"/>
      <c r="L78" s="164"/>
      <c r="M78" s="164"/>
      <c r="N78" s="164"/>
      <c r="O78" s="164"/>
      <c r="P78" s="164"/>
      <c r="Q78" s="164"/>
      <c r="R78" s="164"/>
      <c r="S78" s="164"/>
    </row>
  </sheetData>
  <mergeCells count="1">
    <mergeCell ref="A78:S78"/>
  </mergeCells>
  <printOptions horizontalCentered="1"/>
  <pageMargins left="0.57" right="0.45" top="0.74" bottom="0.24" header="0.38" footer="0.52"/>
  <pageSetup horizontalDpi="300" verticalDpi="300" orientation="portrait" paperSize="10" scale="65" r:id="rId1"/>
</worksheet>
</file>

<file path=xl/worksheets/sheet2.xml><?xml version="1.0" encoding="utf-8"?>
<worksheet xmlns="http://schemas.openxmlformats.org/spreadsheetml/2006/main" xmlns:r="http://schemas.openxmlformats.org/officeDocument/2006/relationships">
  <sheetPr codeName="Sheet2"/>
  <dimension ref="B3:R71"/>
  <sheetViews>
    <sheetView showGridLines="0" zoomScale="60" zoomScaleNormal="60" workbookViewId="0" topLeftCell="A31">
      <selection activeCell="N51" sqref="N51"/>
    </sheetView>
  </sheetViews>
  <sheetFormatPr defaultColWidth="8.88671875" defaultRowHeight="15"/>
  <cols>
    <col min="1" max="1" width="8.88671875" style="93" customWidth="1"/>
    <col min="2" max="2" width="4.3359375" style="93" customWidth="1"/>
    <col min="3" max="3" width="3.21484375" style="93" customWidth="1"/>
    <col min="4" max="4" width="1.88671875" style="93" customWidth="1"/>
    <col min="5" max="5" width="7.88671875" style="93" customWidth="1"/>
    <col min="6" max="6" width="13.88671875" style="93" customWidth="1"/>
    <col min="7" max="7" width="12.10546875" style="93" customWidth="1"/>
    <col min="8" max="8" width="10.88671875" style="93" customWidth="1"/>
    <col min="9" max="9" width="12.21484375" style="93" customWidth="1"/>
    <col min="10" max="10" width="11.6640625" style="93" customWidth="1"/>
    <col min="11" max="11" width="12.5546875" style="93" customWidth="1"/>
    <col min="12" max="13" width="8.88671875" style="93" customWidth="1"/>
    <col min="14" max="14" width="10.10546875" style="93" customWidth="1"/>
    <col min="15" max="15" width="11.6640625" style="93" customWidth="1"/>
    <col min="16" max="16" width="8.88671875" style="93" customWidth="1"/>
    <col min="17" max="17" width="13.3359375" style="93" customWidth="1"/>
    <col min="18" max="18" width="12.5546875" style="93" customWidth="1"/>
    <col min="19" max="16384" width="8.88671875" style="93" customWidth="1"/>
  </cols>
  <sheetData>
    <row r="3" ht="15.75">
      <c r="C3" s="75" t="s">
        <v>3</v>
      </c>
    </row>
    <row r="4" ht="15">
      <c r="C4" s="77" t="s">
        <v>2</v>
      </c>
    </row>
    <row r="5" ht="15">
      <c r="C5" s="77"/>
    </row>
    <row r="7" ht="15.75">
      <c r="C7" s="75" t="s">
        <v>138</v>
      </c>
    </row>
    <row r="8" ht="15.75">
      <c r="C8" s="75" t="s">
        <v>265</v>
      </c>
    </row>
    <row r="10" spans="9:11" ht="15">
      <c r="I10" s="80" t="s">
        <v>139</v>
      </c>
      <c r="K10" s="80" t="s">
        <v>140</v>
      </c>
    </row>
    <row r="11" spans="9:11" ht="15">
      <c r="I11" s="80" t="s">
        <v>5</v>
      </c>
      <c r="K11" s="80" t="s">
        <v>10</v>
      </c>
    </row>
    <row r="12" spans="9:11" ht="15">
      <c r="I12" s="80" t="s">
        <v>141</v>
      </c>
      <c r="K12" s="80" t="s">
        <v>141</v>
      </c>
    </row>
    <row r="13" spans="9:11" ht="15">
      <c r="I13" s="80" t="s">
        <v>142</v>
      </c>
      <c r="K13" s="80" t="s">
        <v>142</v>
      </c>
    </row>
    <row r="14" spans="9:11" ht="15">
      <c r="I14" s="153" t="s">
        <v>266</v>
      </c>
      <c r="K14" s="153" t="s">
        <v>161</v>
      </c>
    </row>
    <row r="15" spans="9:11" ht="15">
      <c r="I15" s="153"/>
      <c r="K15" s="154" t="s">
        <v>179</v>
      </c>
    </row>
    <row r="16" spans="9:11" ht="15">
      <c r="I16" s="155" t="s">
        <v>156</v>
      </c>
      <c r="K16" s="155" t="s">
        <v>156</v>
      </c>
    </row>
    <row r="17" spans="9:11" ht="15">
      <c r="I17" s="80" t="s">
        <v>40</v>
      </c>
      <c r="K17" s="80" t="s">
        <v>39</v>
      </c>
    </row>
    <row r="18" spans="4:11" ht="15.75">
      <c r="D18" s="156" t="s">
        <v>180</v>
      </c>
      <c r="I18" s="80"/>
      <c r="K18" s="80"/>
    </row>
    <row r="19" ht="15.75">
      <c r="D19" s="156" t="s">
        <v>181</v>
      </c>
    </row>
    <row r="20" spans="4:18" ht="15">
      <c r="D20" s="93" t="s">
        <v>143</v>
      </c>
      <c r="I20" s="94">
        <v>17746246</v>
      </c>
      <c r="J20" s="95"/>
      <c r="K20" s="94">
        <v>18872803</v>
      </c>
      <c r="Q20" s="94"/>
      <c r="R20" s="94"/>
    </row>
    <row r="21" spans="4:18" ht="15">
      <c r="D21" s="77" t="s">
        <v>232</v>
      </c>
      <c r="I21" s="94">
        <v>1526650</v>
      </c>
      <c r="J21" s="95"/>
      <c r="K21" s="94">
        <v>1540443</v>
      </c>
      <c r="Q21" s="94"/>
      <c r="R21" s="94"/>
    </row>
    <row r="22" spans="4:18" ht="15">
      <c r="D22" s="93" t="s">
        <v>144</v>
      </c>
      <c r="I22" s="94">
        <v>652998</v>
      </c>
      <c r="J22" s="95"/>
      <c r="K22" s="94">
        <v>859101</v>
      </c>
      <c r="Q22" s="94"/>
      <c r="R22" s="94"/>
    </row>
    <row r="23" spans="4:18" ht="15">
      <c r="D23" s="93" t="s">
        <v>110</v>
      </c>
      <c r="I23" s="94">
        <v>1727125</v>
      </c>
      <c r="J23" s="95"/>
      <c r="K23" s="94">
        <v>4883762</v>
      </c>
      <c r="Q23" s="94"/>
      <c r="R23" s="94"/>
    </row>
    <row r="24" spans="4:18" ht="15">
      <c r="D24" s="77" t="s">
        <v>45</v>
      </c>
      <c r="I24" s="94">
        <v>1</v>
      </c>
      <c r="J24" s="95"/>
      <c r="K24" s="94">
        <v>1</v>
      </c>
      <c r="Q24" s="94"/>
      <c r="R24" s="94"/>
    </row>
    <row r="25" spans="4:18" ht="15">
      <c r="D25" s="93" t="s">
        <v>145</v>
      </c>
      <c r="I25" s="94">
        <v>1544705</v>
      </c>
      <c r="J25" s="95"/>
      <c r="K25" s="94">
        <v>1617295</v>
      </c>
      <c r="Q25" s="94"/>
      <c r="R25" s="94"/>
    </row>
    <row r="26" spans="4:18" ht="15">
      <c r="D26" s="93" t="s">
        <v>154</v>
      </c>
      <c r="I26" s="94">
        <v>91295</v>
      </c>
      <c r="J26" s="95"/>
      <c r="K26" s="94">
        <v>68000</v>
      </c>
      <c r="Q26" s="94"/>
      <c r="R26" s="94"/>
    </row>
    <row r="27" spans="17:18" ht="15">
      <c r="Q27" s="94"/>
      <c r="R27" s="94"/>
    </row>
    <row r="28" spans="4:18" ht="15.75">
      <c r="D28" s="156" t="s">
        <v>11</v>
      </c>
      <c r="I28" s="94"/>
      <c r="J28" s="95"/>
      <c r="K28" s="94"/>
      <c r="Q28" s="94"/>
      <c r="R28" s="94"/>
    </row>
    <row r="29" spans="5:18" ht="15">
      <c r="E29" s="93" t="s">
        <v>146</v>
      </c>
      <c r="I29" s="96">
        <v>42082459</v>
      </c>
      <c r="J29" s="95"/>
      <c r="K29" s="96">
        <v>36987227</v>
      </c>
      <c r="Q29" s="94"/>
      <c r="R29" s="94"/>
    </row>
    <row r="30" spans="5:18" ht="15">
      <c r="E30" s="93" t="s">
        <v>147</v>
      </c>
      <c r="I30" s="97">
        <v>2361276</v>
      </c>
      <c r="J30" s="95"/>
      <c r="K30" s="97">
        <v>11660387</v>
      </c>
      <c r="Q30" s="94"/>
      <c r="R30" s="94"/>
    </row>
    <row r="31" spans="5:18" ht="15">
      <c r="E31" s="93" t="s">
        <v>148</v>
      </c>
      <c r="I31" s="97">
        <v>33508985.179216124</v>
      </c>
      <c r="J31" s="95"/>
      <c r="K31" s="97">
        <v>32243612.28983837</v>
      </c>
      <c r="Q31" s="94"/>
      <c r="R31" s="94"/>
    </row>
    <row r="32" spans="5:18" ht="15">
      <c r="E32" s="93" t="s">
        <v>137</v>
      </c>
      <c r="I32" s="160">
        <v>13730118.639044419</v>
      </c>
      <c r="J32" s="95"/>
      <c r="K32" s="160">
        <v>17871622.995080814</v>
      </c>
      <c r="Q32" s="94"/>
      <c r="R32" s="94"/>
    </row>
    <row r="33" spans="9:18" ht="15">
      <c r="I33" s="139">
        <f>SUM(I29:I32)</f>
        <v>91682838.81826054</v>
      </c>
      <c r="J33" s="95"/>
      <c r="K33" s="139">
        <f>SUM(K29:K32)</f>
        <v>98762849.28491919</v>
      </c>
      <c r="O33" s="95"/>
      <c r="Q33" s="94"/>
      <c r="R33" s="94"/>
    </row>
    <row r="34" spans="4:18" ht="15.75">
      <c r="D34" s="156" t="s">
        <v>261</v>
      </c>
      <c r="E34" s="77"/>
      <c r="I34" s="99">
        <v>3130335</v>
      </c>
      <c r="J34" s="100"/>
      <c r="K34" s="99">
        <v>0</v>
      </c>
      <c r="O34" s="95"/>
      <c r="Q34" s="94"/>
      <c r="R34" s="94"/>
    </row>
    <row r="35" spans="5:18" ht="15">
      <c r="E35" s="77"/>
      <c r="I35" s="139">
        <f>SUM(I33:I34)</f>
        <v>94813173.81826054</v>
      </c>
      <c r="J35" s="100"/>
      <c r="K35" s="139">
        <f>SUM(K33:K34)</f>
        <v>98762849.28491919</v>
      </c>
      <c r="O35" s="95"/>
      <c r="Q35" s="94"/>
      <c r="R35" s="94"/>
    </row>
    <row r="36" spans="4:18" ht="16.5" thickBot="1">
      <c r="D36" s="156" t="s">
        <v>233</v>
      </c>
      <c r="I36" s="101">
        <f>SUM(I20:I26)+I35</f>
        <v>118102193.81826054</v>
      </c>
      <c r="J36" s="95"/>
      <c r="K36" s="101">
        <f>SUM(K20:K26)+K35</f>
        <v>126604254.28491919</v>
      </c>
      <c r="Q36" s="94"/>
      <c r="R36" s="94"/>
    </row>
    <row r="37" spans="4:18" ht="16.5" thickTop="1">
      <c r="D37" s="156"/>
      <c r="I37" s="139"/>
      <c r="J37" s="95"/>
      <c r="K37" s="139"/>
      <c r="Q37" s="94"/>
      <c r="R37" s="94"/>
    </row>
    <row r="38" spans="4:18" ht="15.75">
      <c r="D38" s="156" t="s">
        <v>182</v>
      </c>
      <c r="I38" s="94"/>
      <c r="J38" s="95"/>
      <c r="K38" s="94"/>
      <c r="Q38" s="94"/>
      <c r="R38" s="94"/>
    </row>
    <row r="39" spans="4:18" ht="15.75">
      <c r="D39" s="156" t="s">
        <v>183</v>
      </c>
      <c r="I39" s="94"/>
      <c r="J39" s="95"/>
      <c r="K39" s="94"/>
      <c r="Q39" s="94"/>
      <c r="R39" s="94"/>
    </row>
    <row r="40" spans="4:18" ht="15">
      <c r="D40" s="93" t="s">
        <v>158</v>
      </c>
      <c r="I40" s="94">
        <v>45476500</v>
      </c>
      <c r="J40" s="95"/>
      <c r="K40" s="94">
        <v>45476500</v>
      </c>
      <c r="Q40" s="94"/>
      <c r="R40" s="94"/>
    </row>
    <row r="41" spans="4:18" ht="15">
      <c r="D41" s="90" t="s">
        <v>13</v>
      </c>
      <c r="E41" s="90"/>
      <c r="F41" s="90"/>
      <c r="G41" s="90"/>
      <c r="H41" s="90"/>
      <c r="I41" s="139">
        <v>13928726.603143081</v>
      </c>
      <c r="J41" s="100"/>
      <c r="K41" s="139">
        <v>14802818.7296839</v>
      </c>
      <c r="Q41" s="94"/>
      <c r="R41" s="94"/>
    </row>
    <row r="42" spans="4:18" ht="15">
      <c r="D42" s="77" t="s">
        <v>43</v>
      </c>
      <c r="I42" s="99">
        <v>-498417</v>
      </c>
      <c r="J42" s="94"/>
      <c r="K42" s="99">
        <v>-244276</v>
      </c>
      <c r="L42" s="94"/>
      <c r="Q42" s="94"/>
      <c r="R42" s="94"/>
    </row>
    <row r="43" spans="9:18" ht="15">
      <c r="I43" s="94">
        <f>SUM(I40:I42)</f>
        <v>58906809.60314308</v>
      </c>
      <c r="J43" s="95"/>
      <c r="K43" s="94">
        <f>SUM(K40:K42)</f>
        <v>60035042.7296839</v>
      </c>
      <c r="Q43" s="94"/>
      <c r="R43" s="94"/>
    </row>
    <row r="44" spans="4:18" ht="15">
      <c r="D44" s="93" t="s">
        <v>16</v>
      </c>
      <c r="I44" s="99">
        <v>7697150</v>
      </c>
      <c r="J44" s="95"/>
      <c r="K44" s="99">
        <v>8223758</v>
      </c>
      <c r="Q44" s="94"/>
      <c r="R44" s="94"/>
    </row>
    <row r="45" spans="4:18" ht="15.75">
      <c r="D45" s="156" t="s">
        <v>184</v>
      </c>
      <c r="I45" s="142">
        <f>+I43+I44</f>
        <v>66603959.60314308</v>
      </c>
      <c r="J45" s="95"/>
      <c r="K45" s="142">
        <f>+K43+K44</f>
        <v>68258800.7296839</v>
      </c>
      <c r="Q45" s="94"/>
      <c r="R45" s="94"/>
    </row>
    <row r="46" spans="4:18" ht="15.75">
      <c r="D46" s="156"/>
      <c r="I46" s="94"/>
      <c r="J46" s="95"/>
      <c r="K46" s="94"/>
      <c r="Q46" s="94"/>
      <c r="R46" s="94"/>
    </row>
    <row r="47" spans="4:18" ht="15.75">
      <c r="D47" s="156" t="s">
        <v>185</v>
      </c>
      <c r="I47" s="94"/>
      <c r="J47" s="95"/>
      <c r="K47" s="94"/>
      <c r="Q47" s="94"/>
      <c r="R47" s="94"/>
    </row>
    <row r="48" spans="4:18" ht="15">
      <c r="D48" s="93" t="s">
        <v>17</v>
      </c>
      <c r="I48" s="94">
        <v>1216769</v>
      </c>
      <c r="J48" s="95"/>
      <c r="K48" s="94">
        <v>1703177</v>
      </c>
      <c r="Q48" s="94"/>
      <c r="R48" s="94"/>
    </row>
    <row r="49" spans="4:18" ht="15">
      <c r="D49" s="93" t="s">
        <v>155</v>
      </c>
      <c r="I49" s="94">
        <v>1185233</v>
      </c>
      <c r="J49" s="95"/>
      <c r="K49" s="94">
        <v>1170179</v>
      </c>
      <c r="Q49" s="94"/>
      <c r="R49" s="94"/>
    </row>
    <row r="50" spans="4:18" ht="15.75">
      <c r="D50" s="156" t="s">
        <v>234</v>
      </c>
      <c r="I50" s="142">
        <f>SUM(I48:I49)</f>
        <v>2402002</v>
      </c>
      <c r="J50" s="95"/>
      <c r="K50" s="142">
        <f>SUM(K48:K49)</f>
        <v>2873356</v>
      </c>
      <c r="Q50" s="94"/>
      <c r="R50" s="94"/>
    </row>
    <row r="51" spans="9:18" ht="15">
      <c r="I51" s="94"/>
      <c r="J51" s="95"/>
      <c r="K51" s="94"/>
      <c r="Q51" s="94"/>
      <c r="R51" s="94"/>
    </row>
    <row r="52" spans="4:18" ht="15.75">
      <c r="D52" s="156" t="s">
        <v>149</v>
      </c>
      <c r="I52" s="99"/>
      <c r="J52" s="95"/>
      <c r="K52" s="99"/>
      <c r="Q52" s="94"/>
      <c r="R52" s="94"/>
    </row>
    <row r="53" spans="5:18" ht="15">
      <c r="E53" s="93" t="s">
        <v>150</v>
      </c>
      <c r="I53" s="97">
        <v>17674017</v>
      </c>
      <c r="J53" s="95"/>
      <c r="K53" s="97">
        <v>21679855.49379246</v>
      </c>
      <c r="Q53" s="94"/>
      <c r="R53" s="94"/>
    </row>
    <row r="54" spans="5:18" ht="15">
      <c r="E54" s="90" t="s">
        <v>12</v>
      </c>
      <c r="F54" s="90"/>
      <c r="G54" s="90"/>
      <c r="H54" s="90"/>
      <c r="I54" s="97">
        <v>10450464</v>
      </c>
      <c r="J54" s="100"/>
      <c r="K54" s="97">
        <v>5614715</v>
      </c>
      <c r="Q54" s="94"/>
      <c r="R54" s="94"/>
    </row>
    <row r="55" spans="5:18" ht="15">
      <c r="E55" s="93" t="s">
        <v>0</v>
      </c>
      <c r="I55" s="97">
        <v>721287</v>
      </c>
      <c r="J55" s="95"/>
      <c r="K55" s="97">
        <v>766782</v>
      </c>
      <c r="Q55" s="94"/>
      <c r="R55" s="94"/>
    </row>
    <row r="56" spans="5:18" ht="15">
      <c r="E56" s="93" t="s">
        <v>151</v>
      </c>
      <c r="I56" s="97">
        <v>20250464</v>
      </c>
      <c r="J56" s="95"/>
      <c r="K56" s="97">
        <v>27410745</v>
      </c>
      <c r="Q56" s="94"/>
      <c r="R56" s="94"/>
    </row>
    <row r="57" spans="4:18" ht="15.75">
      <c r="D57" s="156" t="s">
        <v>235</v>
      </c>
      <c r="I57" s="98">
        <f>SUM(I53:I56)</f>
        <v>49096232</v>
      </c>
      <c r="J57" s="95"/>
      <c r="K57" s="98">
        <f>SUM(K53:K56)</f>
        <v>55472097.49379246</v>
      </c>
      <c r="Q57" s="94"/>
      <c r="R57" s="94"/>
    </row>
    <row r="58" spans="4:18" ht="16.5" thickBot="1">
      <c r="D58" s="156" t="s">
        <v>186</v>
      </c>
      <c r="I58" s="101">
        <f>+I45+I50+I57</f>
        <v>118102193.60314308</v>
      </c>
      <c r="J58" s="95"/>
      <c r="K58" s="101">
        <f>+K45+K50+K57</f>
        <v>126604254.22347637</v>
      </c>
      <c r="Q58" s="94"/>
      <c r="R58" s="94"/>
    </row>
    <row r="59" spans="9:17" ht="15.75" thickTop="1">
      <c r="I59" s="100"/>
      <c r="J59" s="95"/>
      <c r="K59" s="100"/>
      <c r="Q59" s="94"/>
    </row>
    <row r="60" ht="15">
      <c r="Q60" s="94"/>
    </row>
    <row r="61" spans="4:17" ht="15">
      <c r="D61" s="73" t="s">
        <v>255</v>
      </c>
      <c r="I61" s="157">
        <v>0.6549829657402342</v>
      </c>
      <c r="K61" s="157">
        <v>0.6636536990327797</v>
      </c>
      <c r="Q61" s="94"/>
    </row>
    <row r="64" ht="15">
      <c r="C64" s="90" t="s">
        <v>152</v>
      </c>
    </row>
    <row r="65" ht="15">
      <c r="C65" s="102" t="s">
        <v>178</v>
      </c>
    </row>
    <row r="66" ht="15">
      <c r="C66" s="102"/>
    </row>
    <row r="67" ht="15">
      <c r="C67" s="102"/>
    </row>
    <row r="68" ht="15">
      <c r="C68" s="102"/>
    </row>
    <row r="69" spans="2:12" ht="15">
      <c r="B69" s="165"/>
      <c r="C69" s="166"/>
      <c r="D69" s="166"/>
      <c r="E69" s="166"/>
      <c r="F69" s="166"/>
      <c r="G69" s="166"/>
      <c r="H69" s="166"/>
      <c r="I69" s="166"/>
      <c r="J69" s="166"/>
      <c r="K69" s="166"/>
      <c r="L69" s="166"/>
    </row>
    <row r="71" spans="9:11" s="161" customFormat="1" ht="15">
      <c r="I71" s="162">
        <f>+I36-I58</f>
        <v>0.2151174545288086</v>
      </c>
      <c r="K71" s="163">
        <f>+K36-K58</f>
        <v>0.061442822217941284</v>
      </c>
    </row>
  </sheetData>
  <mergeCells count="1">
    <mergeCell ref="B69:L69"/>
  </mergeCells>
  <printOptions horizontalCentered="1"/>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codeName="Sheet3"/>
  <dimension ref="B2:S82"/>
  <sheetViews>
    <sheetView showGridLines="0" zoomScale="60" zoomScaleNormal="60" workbookViewId="0" topLeftCell="A11">
      <selection activeCell="Q30" sqref="Q30"/>
    </sheetView>
  </sheetViews>
  <sheetFormatPr defaultColWidth="8.88671875" defaultRowHeight="15"/>
  <cols>
    <col min="1" max="1" width="8.88671875" style="76" customWidth="1"/>
    <col min="2" max="2" width="4.10546875" style="76" customWidth="1"/>
    <col min="3" max="3" width="1.88671875" style="76" customWidth="1"/>
    <col min="4" max="4" width="2.10546875" style="76" customWidth="1"/>
    <col min="5" max="8" width="7.10546875" style="76" customWidth="1"/>
    <col min="9" max="9" width="28.88671875" style="76" customWidth="1"/>
    <col min="10" max="10" width="14.5546875" style="123" customWidth="1"/>
    <col min="11" max="11" width="1.99609375" style="76" customWidth="1"/>
    <col min="12" max="12" width="2.6640625" style="76" customWidth="1"/>
    <col min="13" max="13" width="14.77734375" style="123" customWidth="1"/>
    <col min="14" max="14" width="5.4453125" style="76" customWidth="1"/>
    <col min="15" max="17" width="7.10546875" style="76" customWidth="1"/>
    <col min="18" max="18" width="8.77734375" style="76" customWidth="1"/>
    <col min="19" max="19" width="8.21484375" style="76" customWidth="1"/>
    <col min="20" max="16384" width="7.10546875" style="76" customWidth="1"/>
  </cols>
  <sheetData>
    <row r="2" ht="15.75">
      <c r="C2" s="75" t="s">
        <v>3</v>
      </c>
    </row>
    <row r="3" ht="15">
      <c r="C3" s="77" t="s">
        <v>2</v>
      </c>
    </row>
    <row r="4" ht="15">
      <c r="C4" s="77"/>
    </row>
    <row r="6" spans="3:13" ht="13.5" customHeight="1">
      <c r="C6" s="78" t="s">
        <v>111</v>
      </c>
      <c r="D6" s="79"/>
      <c r="E6" s="79"/>
      <c r="F6" s="79"/>
      <c r="G6" s="79"/>
      <c r="H6" s="79"/>
      <c r="I6" s="79"/>
      <c r="J6" s="124"/>
      <c r="K6" s="79"/>
      <c r="L6" s="79"/>
      <c r="M6" s="124"/>
    </row>
    <row r="7" spans="3:13" ht="14.25" customHeight="1">
      <c r="C7" s="78" t="s">
        <v>262</v>
      </c>
      <c r="D7" s="79"/>
      <c r="E7" s="79"/>
      <c r="F7" s="79"/>
      <c r="G7" s="79"/>
      <c r="H7" s="79"/>
      <c r="I7" s="79"/>
      <c r="J7" s="124"/>
      <c r="K7" s="79"/>
      <c r="L7" s="79"/>
      <c r="M7" s="124"/>
    </row>
    <row r="8" spans="3:13" ht="17.25" customHeight="1">
      <c r="C8" s="78"/>
      <c r="D8" s="79"/>
      <c r="E8" s="79"/>
      <c r="F8" s="79"/>
      <c r="G8" s="79"/>
      <c r="H8" s="79"/>
      <c r="I8" s="79"/>
      <c r="J8" s="125" t="s">
        <v>112</v>
      </c>
      <c r="K8" s="79"/>
      <c r="L8" s="79"/>
      <c r="M8" s="125" t="s">
        <v>113</v>
      </c>
    </row>
    <row r="9" spans="3:13" ht="15.75">
      <c r="C9" s="78"/>
      <c r="D9" s="79"/>
      <c r="E9" s="79"/>
      <c r="F9" s="79"/>
      <c r="G9" s="79"/>
      <c r="H9" s="79"/>
      <c r="I9" s="79"/>
      <c r="J9" s="125" t="s">
        <v>267</v>
      </c>
      <c r="K9" s="79"/>
      <c r="L9" s="79"/>
      <c r="M9" s="125" t="str">
        <f>J9</f>
        <v>9 Months Ended</v>
      </c>
    </row>
    <row r="10" spans="3:13" ht="15">
      <c r="C10" s="79"/>
      <c r="D10" s="79"/>
      <c r="E10" s="79"/>
      <c r="F10" s="79"/>
      <c r="G10" s="79"/>
      <c r="H10" s="79"/>
      <c r="I10" s="79"/>
      <c r="J10" s="126" t="str">
        <f>+'[1]CIS'!N14</f>
        <v>30/09/2006</v>
      </c>
      <c r="K10" s="79"/>
      <c r="L10" s="79"/>
      <c r="M10" s="126" t="str">
        <f>+'[1]CIS'!P14</f>
        <v>30/09/2005</v>
      </c>
    </row>
    <row r="11" spans="3:13" ht="15">
      <c r="C11" s="79"/>
      <c r="D11" s="79"/>
      <c r="E11" s="79"/>
      <c r="F11" s="79"/>
      <c r="G11" s="79"/>
      <c r="H11" s="79"/>
      <c r="I11" s="79"/>
      <c r="J11" s="127" t="s">
        <v>40</v>
      </c>
      <c r="K11" s="79"/>
      <c r="L11" s="79"/>
      <c r="M11" s="127" t="s">
        <v>40</v>
      </c>
    </row>
    <row r="12" spans="3:12" ht="15.75">
      <c r="C12" s="78" t="s">
        <v>114</v>
      </c>
      <c r="D12" s="79"/>
      <c r="E12" s="79"/>
      <c r="F12" s="79"/>
      <c r="G12" s="79"/>
      <c r="H12" s="79"/>
      <c r="I12" s="79"/>
      <c r="J12" s="124"/>
      <c r="K12" s="79"/>
      <c r="L12" s="79"/>
    </row>
    <row r="13" spans="3:12" ht="15">
      <c r="C13" s="79"/>
      <c r="D13" s="79"/>
      <c r="E13" s="79"/>
      <c r="F13" s="79"/>
      <c r="G13" s="79"/>
      <c r="H13" s="79"/>
      <c r="I13" s="79"/>
      <c r="J13" s="124"/>
      <c r="K13" s="79"/>
      <c r="L13" s="79"/>
    </row>
    <row r="14" spans="3:13" ht="15">
      <c r="C14" s="81" t="s">
        <v>109</v>
      </c>
      <c r="D14" s="79"/>
      <c r="E14" s="79"/>
      <c r="F14" s="79"/>
      <c r="G14" s="79"/>
      <c r="H14" s="79"/>
      <c r="I14" s="79"/>
      <c r="J14" s="128">
        <v>1513081.3231430827</v>
      </c>
      <c r="K14" s="79"/>
      <c r="L14" s="79"/>
      <c r="M14" s="128">
        <v>4456453</v>
      </c>
    </row>
    <row r="15" spans="3:13" ht="15">
      <c r="C15" s="79"/>
      <c r="D15" s="79"/>
      <c r="E15" s="79"/>
      <c r="F15" s="79"/>
      <c r="G15" s="79"/>
      <c r="H15" s="79"/>
      <c r="I15" s="79"/>
      <c r="J15" s="128"/>
      <c r="K15" s="79"/>
      <c r="L15" s="79"/>
      <c r="M15" s="128"/>
    </row>
    <row r="16" spans="3:13" ht="15">
      <c r="C16" s="81" t="s">
        <v>115</v>
      </c>
      <c r="D16" s="79"/>
      <c r="E16" s="79"/>
      <c r="F16" s="79"/>
      <c r="G16" s="79"/>
      <c r="H16" s="79"/>
      <c r="I16" s="79"/>
      <c r="J16" s="128"/>
      <c r="K16" s="79"/>
      <c r="L16" s="79"/>
      <c r="M16" s="128"/>
    </row>
    <row r="17" spans="3:13" ht="15">
      <c r="C17" s="79"/>
      <c r="D17" s="81" t="s">
        <v>116</v>
      </c>
      <c r="E17" s="79"/>
      <c r="F17" s="79"/>
      <c r="G17" s="79"/>
      <c r="H17" s="79"/>
      <c r="I17" s="79"/>
      <c r="J17" s="128">
        <v>1909838</v>
      </c>
      <c r="K17" s="79"/>
      <c r="L17" s="79"/>
      <c r="M17" s="128">
        <v>2074411</v>
      </c>
    </row>
    <row r="18" spans="3:13" ht="15">
      <c r="C18" s="79"/>
      <c r="D18" s="81" t="s">
        <v>117</v>
      </c>
      <c r="E18" s="79"/>
      <c r="F18" s="79"/>
      <c r="G18" s="79"/>
      <c r="H18" s="79"/>
      <c r="I18" s="79"/>
      <c r="J18" s="129">
        <v>-80454.1</v>
      </c>
      <c r="K18" s="79"/>
      <c r="L18" s="79"/>
      <c r="M18" s="129">
        <v>818543</v>
      </c>
    </row>
    <row r="19" spans="3:13" ht="15">
      <c r="C19" s="79"/>
      <c r="D19" s="79"/>
      <c r="E19" s="79"/>
      <c r="F19" s="79"/>
      <c r="G19" s="79"/>
      <c r="H19" s="79"/>
      <c r="I19" s="79"/>
      <c r="J19" s="128"/>
      <c r="K19" s="79"/>
      <c r="L19" s="79"/>
      <c r="M19" s="128"/>
    </row>
    <row r="20" spans="3:13" ht="15">
      <c r="C20" s="81" t="s">
        <v>98</v>
      </c>
      <c r="D20" s="79"/>
      <c r="E20" s="79"/>
      <c r="F20" s="79"/>
      <c r="G20" s="79"/>
      <c r="H20" s="79"/>
      <c r="I20" s="79"/>
      <c r="J20" s="128">
        <f>SUM(J14:J18)</f>
        <v>3342465.2231430826</v>
      </c>
      <c r="K20" s="79"/>
      <c r="L20" s="79"/>
      <c r="M20" s="128">
        <f>SUM(M14:M18)</f>
        <v>7349407</v>
      </c>
    </row>
    <row r="21" spans="3:13" ht="15">
      <c r="C21" s="79"/>
      <c r="D21" s="79"/>
      <c r="E21" s="79"/>
      <c r="F21" s="79"/>
      <c r="G21" s="79"/>
      <c r="H21" s="79"/>
      <c r="I21" s="79"/>
      <c r="J21" s="128"/>
      <c r="K21" s="79"/>
      <c r="L21" s="79"/>
      <c r="M21" s="128"/>
    </row>
    <row r="22" spans="3:13" ht="15">
      <c r="C22" s="79"/>
      <c r="D22" s="81" t="s">
        <v>118</v>
      </c>
      <c r="E22" s="79"/>
      <c r="F22" s="79"/>
      <c r="G22" s="79"/>
      <c r="H22" s="79"/>
      <c r="I22" s="79"/>
      <c r="J22" s="128">
        <v>3767115.28983837</v>
      </c>
      <c r="K22" s="79"/>
      <c r="L22" s="79"/>
      <c r="M22" s="128">
        <v>11125</v>
      </c>
    </row>
    <row r="23" spans="3:13" ht="15">
      <c r="C23" s="79"/>
      <c r="D23" s="81" t="s">
        <v>119</v>
      </c>
      <c r="E23" s="79"/>
      <c r="F23" s="79"/>
      <c r="G23" s="79"/>
      <c r="H23" s="79"/>
      <c r="I23" s="79"/>
      <c r="J23" s="129">
        <v>-10865209.49379246</v>
      </c>
      <c r="K23" s="84"/>
      <c r="L23" s="84"/>
      <c r="M23" s="129">
        <v>-4454055</v>
      </c>
    </row>
    <row r="24" spans="3:13" ht="15">
      <c r="C24" s="79"/>
      <c r="D24" s="81"/>
      <c r="E24" s="79"/>
      <c r="F24" s="79"/>
      <c r="G24" s="79"/>
      <c r="H24" s="79"/>
      <c r="I24" s="79"/>
      <c r="J24" s="130"/>
      <c r="K24" s="84"/>
      <c r="L24" s="84"/>
      <c r="M24" s="130"/>
    </row>
    <row r="25" spans="3:13" ht="15">
      <c r="C25" s="81" t="s">
        <v>120</v>
      </c>
      <c r="D25" s="81"/>
      <c r="E25" s="79"/>
      <c r="F25" s="79"/>
      <c r="G25" s="79"/>
      <c r="H25" s="79"/>
      <c r="I25" s="79"/>
      <c r="J25" s="130">
        <f>SUM(J20:J23)</f>
        <v>-3755628.9808110073</v>
      </c>
      <c r="K25" s="84"/>
      <c r="L25" s="84"/>
      <c r="M25" s="130">
        <f>SUM(M20:M23)</f>
        <v>2906477</v>
      </c>
    </row>
    <row r="26" spans="3:18" ht="15">
      <c r="C26" s="81"/>
      <c r="D26" s="81"/>
      <c r="E26" s="79"/>
      <c r="F26" s="79"/>
      <c r="G26" s="79"/>
      <c r="H26" s="79"/>
      <c r="I26" s="79"/>
      <c r="J26" s="130"/>
      <c r="K26" s="84"/>
      <c r="L26" s="84"/>
      <c r="M26" s="130"/>
      <c r="R26" s="117"/>
    </row>
    <row r="27" spans="3:19" ht="15">
      <c r="C27" s="81"/>
      <c r="D27" s="81" t="s">
        <v>121</v>
      </c>
      <c r="E27" s="79"/>
      <c r="F27" s="79"/>
      <c r="G27" s="79"/>
      <c r="H27" s="79"/>
      <c r="I27" s="79"/>
      <c r="J27" s="130">
        <v>307613.1</v>
      </c>
      <c r="K27" s="84"/>
      <c r="L27" s="84"/>
      <c r="M27" s="130">
        <v>367878</v>
      </c>
      <c r="R27" s="118"/>
      <c r="S27" s="118"/>
    </row>
    <row r="28" spans="3:13" ht="15">
      <c r="C28" s="79"/>
      <c r="D28" s="81" t="s">
        <v>122</v>
      </c>
      <c r="E28" s="79"/>
      <c r="F28" s="79"/>
      <c r="G28" s="79"/>
      <c r="H28" s="79"/>
      <c r="I28" s="79"/>
      <c r="J28" s="129">
        <v>-1736453</v>
      </c>
      <c r="K28" s="79"/>
      <c r="L28" s="79"/>
      <c r="M28" s="129">
        <v>-1751672</v>
      </c>
    </row>
    <row r="29" spans="3:13" ht="15">
      <c r="C29" s="79"/>
      <c r="D29" s="79"/>
      <c r="E29" s="79"/>
      <c r="F29" s="79"/>
      <c r="G29" s="79"/>
      <c r="H29" s="79"/>
      <c r="I29" s="79"/>
      <c r="J29" s="124"/>
      <c r="K29" s="79"/>
      <c r="L29" s="79"/>
      <c r="M29" s="124"/>
    </row>
    <row r="30" spans="3:13" ht="15">
      <c r="C30" s="81" t="s">
        <v>252</v>
      </c>
      <c r="D30" s="79"/>
      <c r="E30" s="79"/>
      <c r="F30" s="79"/>
      <c r="G30" s="79"/>
      <c r="H30" s="79"/>
      <c r="I30" s="79"/>
      <c r="J30" s="129">
        <f>SUM(J25:J28)</f>
        <v>-5184468.880811008</v>
      </c>
      <c r="K30" s="79"/>
      <c r="L30" s="79"/>
      <c r="M30" s="129">
        <f>SUM(M25:M28)</f>
        <v>1522683</v>
      </c>
    </row>
    <row r="31" spans="3:13" ht="15">
      <c r="C31" s="79"/>
      <c r="D31" s="79"/>
      <c r="E31" s="79"/>
      <c r="F31" s="79"/>
      <c r="G31" s="79"/>
      <c r="H31" s="79"/>
      <c r="I31" s="79"/>
      <c r="J31" s="128"/>
      <c r="K31" s="79"/>
      <c r="L31" s="79"/>
      <c r="M31" s="128"/>
    </row>
    <row r="32" spans="3:13" ht="15.75">
      <c r="C32" s="78" t="s">
        <v>123</v>
      </c>
      <c r="D32" s="79"/>
      <c r="E32" s="79"/>
      <c r="F32" s="79"/>
      <c r="G32" s="79"/>
      <c r="H32" s="79"/>
      <c r="I32" s="79"/>
      <c r="J32" s="128"/>
      <c r="K32" s="79"/>
      <c r="L32" s="79"/>
      <c r="M32" s="128"/>
    </row>
    <row r="33" spans="3:13" ht="15">
      <c r="C33" s="79"/>
      <c r="D33" s="81"/>
      <c r="E33" s="79"/>
      <c r="F33" s="79"/>
      <c r="G33" s="79"/>
      <c r="H33" s="79"/>
      <c r="I33" s="79"/>
      <c r="J33" s="128"/>
      <c r="K33" s="79"/>
      <c r="L33" s="79"/>
      <c r="M33" s="128"/>
    </row>
    <row r="34" spans="3:13" ht="15">
      <c r="C34" s="79"/>
      <c r="D34" s="81" t="s">
        <v>124</v>
      </c>
      <c r="E34" s="79"/>
      <c r="F34" s="79"/>
      <c r="G34" s="79"/>
      <c r="H34" s="79"/>
      <c r="I34" s="79"/>
      <c r="J34" s="128">
        <v>-580281</v>
      </c>
      <c r="K34" s="79"/>
      <c r="L34" s="79"/>
      <c r="M34" s="128">
        <v>-1621046</v>
      </c>
    </row>
    <row r="35" spans="3:13" ht="15">
      <c r="C35" s="79"/>
      <c r="D35" s="81" t="s">
        <v>125</v>
      </c>
      <c r="E35" s="79"/>
      <c r="F35" s="79"/>
      <c r="G35" s="79"/>
      <c r="H35" s="79"/>
      <c r="I35" s="79"/>
      <c r="J35" s="128">
        <v>52250</v>
      </c>
      <c r="K35" s="79"/>
      <c r="L35" s="79"/>
      <c r="M35" s="128">
        <v>126000</v>
      </c>
    </row>
    <row r="36" spans="3:13" ht="15">
      <c r="C36" s="79"/>
      <c r="D36" s="81" t="s">
        <v>268</v>
      </c>
      <c r="E36" s="79"/>
      <c r="F36" s="79"/>
      <c r="G36" s="79"/>
      <c r="H36" s="79"/>
      <c r="I36" s="79"/>
      <c r="J36" s="82">
        <v>0</v>
      </c>
      <c r="K36" s="79"/>
      <c r="L36" s="79"/>
      <c r="M36" s="128">
        <v>-200000</v>
      </c>
    </row>
    <row r="37" spans="3:13" ht="15">
      <c r="C37" s="79"/>
      <c r="D37" s="81" t="s">
        <v>136</v>
      </c>
      <c r="E37" s="79"/>
      <c r="F37" s="79"/>
      <c r="G37" s="79"/>
      <c r="H37" s="79"/>
      <c r="I37" s="79"/>
      <c r="J37" s="128">
        <v>251905</v>
      </c>
      <c r="K37" s="79"/>
      <c r="L37" s="79"/>
      <c r="M37" s="128">
        <v>17755</v>
      </c>
    </row>
    <row r="38" spans="3:13" ht="15">
      <c r="C38" s="79"/>
      <c r="D38" s="81" t="s">
        <v>257</v>
      </c>
      <c r="E38" s="79"/>
      <c r="F38" s="79"/>
      <c r="G38" s="79"/>
      <c r="H38" s="79"/>
      <c r="I38" s="79"/>
      <c r="J38" s="128">
        <v>16955</v>
      </c>
      <c r="K38" s="79"/>
      <c r="L38" s="79"/>
      <c r="M38" s="128">
        <v>19852</v>
      </c>
    </row>
    <row r="39" spans="3:13" ht="15">
      <c r="C39" s="79"/>
      <c r="D39" s="81" t="s">
        <v>126</v>
      </c>
      <c r="E39" s="79"/>
      <c r="F39" s="79"/>
      <c r="G39" s="79"/>
      <c r="H39" s="79"/>
      <c r="I39" s="79"/>
      <c r="J39" s="129">
        <v>0</v>
      </c>
      <c r="K39" s="79"/>
      <c r="L39" s="79"/>
      <c r="M39" s="129">
        <v>-7940</v>
      </c>
    </row>
    <row r="40" spans="3:13" ht="15">
      <c r="C40" s="79"/>
      <c r="D40" s="79"/>
      <c r="E40" s="79"/>
      <c r="F40" s="79"/>
      <c r="G40" s="79"/>
      <c r="H40" s="79"/>
      <c r="I40" s="79"/>
      <c r="J40" s="128"/>
      <c r="K40" s="79"/>
      <c r="L40" s="79"/>
      <c r="M40" s="128"/>
    </row>
    <row r="41" spans="3:15" ht="15">
      <c r="C41" s="81" t="s">
        <v>253</v>
      </c>
      <c r="D41" s="79"/>
      <c r="E41" s="79"/>
      <c r="F41" s="79"/>
      <c r="G41" s="79"/>
      <c r="H41" s="79"/>
      <c r="I41" s="79"/>
      <c r="J41" s="129">
        <f>SUM(J33:J40)</f>
        <v>-259171</v>
      </c>
      <c r="K41" s="79"/>
      <c r="L41" s="79"/>
      <c r="M41" s="129">
        <f>SUM(M33:M40)</f>
        <v>-1665379</v>
      </c>
      <c r="O41" s="91"/>
    </row>
    <row r="42" spans="3:13" ht="15">
      <c r="C42" s="79"/>
      <c r="D42" s="79"/>
      <c r="E42" s="79"/>
      <c r="F42" s="79"/>
      <c r="G42" s="79"/>
      <c r="H42" s="79"/>
      <c r="I42" s="79"/>
      <c r="J42" s="128"/>
      <c r="K42" s="79"/>
      <c r="L42" s="79"/>
      <c r="M42" s="128"/>
    </row>
    <row r="43" spans="3:13" ht="15.75">
      <c r="C43" s="78" t="s">
        <v>127</v>
      </c>
      <c r="D43" s="79"/>
      <c r="E43" s="79"/>
      <c r="F43" s="79"/>
      <c r="G43" s="79"/>
      <c r="H43" s="79"/>
      <c r="I43" s="79"/>
      <c r="J43" s="128"/>
      <c r="K43" s="79"/>
      <c r="L43" s="79"/>
      <c r="M43" s="128"/>
    </row>
    <row r="44" spans="3:13" ht="15.75">
      <c r="C44" s="78"/>
      <c r="D44" s="79"/>
      <c r="E44" s="79"/>
      <c r="F44" s="79"/>
      <c r="G44" s="79"/>
      <c r="H44" s="79"/>
      <c r="I44" s="79"/>
      <c r="J44" s="128"/>
      <c r="K44" s="79"/>
      <c r="L44" s="79"/>
      <c r="M44" s="128"/>
    </row>
    <row r="45" spans="3:13" ht="15.75">
      <c r="C45" s="78"/>
      <c r="D45" s="81" t="s">
        <v>258</v>
      </c>
      <c r="E45" s="79"/>
      <c r="F45" s="79"/>
      <c r="G45" s="79"/>
      <c r="H45" s="79"/>
      <c r="I45" s="79"/>
      <c r="J45" s="82">
        <v>-1944344</v>
      </c>
      <c r="K45" s="79"/>
      <c r="L45" s="79"/>
      <c r="M45" s="128">
        <v>-1964585</v>
      </c>
    </row>
    <row r="46" spans="3:13" ht="15.75">
      <c r="C46" s="78"/>
      <c r="D46" s="81" t="s">
        <v>259</v>
      </c>
      <c r="E46" s="79"/>
      <c r="F46" s="79"/>
      <c r="G46" s="79"/>
      <c r="H46" s="79"/>
      <c r="I46" s="79"/>
      <c r="J46" s="82"/>
      <c r="K46" s="79"/>
      <c r="L46" s="79"/>
      <c r="M46" s="128"/>
    </row>
    <row r="47" spans="3:13" ht="15">
      <c r="C47" s="79"/>
      <c r="D47" s="81"/>
      <c r="E47" s="81" t="s">
        <v>260</v>
      </c>
      <c r="F47" s="79"/>
      <c r="G47" s="79"/>
      <c r="H47" s="79"/>
      <c r="I47" s="79"/>
      <c r="J47" s="82">
        <v>-136800</v>
      </c>
      <c r="K47" s="79"/>
      <c r="L47" s="79"/>
      <c r="M47" s="128">
        <v>-136800</v>
      </c>
    </row>
    <row r="48" spans="3:13" ht="15.75">
      <c r="C48" s="78"/>
      <c r="D48" s="81" t="s">
        <v>162</v>
      </c>
      <c r="E48" s="79"/>
      <c r="F48" s="79"/>
      <c r="G48" s="79"/>
      <c r="H48" s="79"/>
      <c r="I48" s="79"/>
      <c r="J48" s="128">
        <v>0</v>
      </c>
      <c r="K48" s="79"/>
      <c r="L48" s="79"/>
      <c r="M48" s="128">
        <v>8500</v>
      </c>
    </row>
    <row r="49" spans="3:13" ht="15" hidden="1">
      <c r="C49" s="79"/>
      <c r="D49" s="81" t="s">
        <v>128</v>
      </c>
      <c r="E49" s="79"/>
      <c r="F49" s="79"/>
      <c r="G49" s="79"/>
      <c r="H49" s="79"/>
      <c r="I49" s="79"/>
      <c r="J49" s="128">
        <v>0</v>
      </c>
      <c r="K49" s="79"/>
      <c r="L49" s="79"/>
      <c r="M49" s="128"/>
    </row>
    <row r="50" spans="3:18" ht="15">
      <c r="C50" s="79"/>
      <c r="D50" s="81" t="s">
        <v>129</v>
      </c>
      <c r="E50" s="79"/>
      <c r="F50" s="79"/>
      <c r="G50" s="79"/>
      <c r="H50" s="79"/>
      <c r="I50" s="79"/>
      <c r="J50" s="130">
        <v>-788785</v>
      </c>
      <c r="K50" s="84"/>
      <c r="L50" s="84"/>
      <c r="M50" s="130">
        <v>-152149</v>
      </c>
      <c r="R50" s="117"/>
    </row>
    <row r="51" spans="3:19" ht="15">
      <c r="C51" s="79"/>
      <c r="D51" s="92" t="s">
        <v>130</v>
      </c>
      <c r="E51" s="84"/>
      <c r="F51" s="84"/>
      <c r="G51" s="84"/>
      <c r="H51" s="84"/>
      <c r="I51" s="84"/>
      <c r="J51" s="130">
        <v>-423950</v>
      </c>
      <c r="K51" s="84"/>
      <c r="L51" s="84"/>
      <c r="M51" s="130">
        <v>-326922</v>
      </c>
      <c r="R51" s="91"/>
      <c r="S51" s="91"/>
    </row>
    <row r="52" spans="3:13" s="158" customFormat="1" ht="15">
      <c r="C52" s="159"/>
      <c r="D52" s="158" t="s">
        <v>53</v>
      </c>
      <c r="J52" s="134">
        <v>-254141</v>
      </c>
      <c r="K52" s="89"/>
      <c r="L52" s="89"/>
      <c r="M52" s="134">
        <v>-142408</v>
      </c>
    </row>
    <row r="53" spans="3:13" ht="15">
      <c r="C53" s="79"/>
      <c r="D53" s="79"/>
      <c r="E53" s="79"/>
      <c r="F53" s="79"/>
      <c r="G53" s="79"/>
      <c r="H53" s="79"/>
      <c r="I53" s="79"/>
      <c r="J53" s="128"/>
      <c r="K53" s="79"/>
      <c r="L53" s="79"/>
      <c r="M53" s="128"/>
    </row>
    <row r="54" spans="3:19" ht="15">
      <c r="C54" s="81" t="s">
        <v>131</v>
      </c>
      <c r="D54" s="79"/>
      <c r="E54" s="79"/>
      <c r="F54" s="79"/>
      <c r="G54" s="79"/>
      <c r="H54" s="79"/>
      <c r="I54" s="79"/>
      <c r="J54" s="83">
        <f>SUM(J45:J52)</f>
        <v>-3548020</v>
      </c>
      <c r="K54" s="79"/>
      <c r="L54" s="79"/>
      <c r="M54" s="129">
        <f>SUM(M45:M52)</f>
        <v>-2714364</v>
      </c>
      <c r="R54" s="91"/>
      <c r="S54" s="91"/>
    </row>
    <row r="55" spans="3:13" ht="15">
      <c r="C55" s="79"/>
      <c r="D55" s="79"/>
      <c r="E55" s="79"/>
      <c r="F55" s="79"/>
      <c r="G55" s="79"/>
      <c r="H55" s="79"/>
      <c r="I55" s="79"/>
      <c r="J55" s="128"/>
      <c r="K55" s="79"/>
      <c r="L55" s="79"/>
      <c r="M55" s="128"/>
    </row>
    <row r="56" spans="3:13" ht="15">
      <c r="C56" s="81" t="s">
        <v>135</v>
      </c>
      <c r="D56" s="79"/>
      <c r="E56" s="79"/>
      <c r="F56" s="79"/>
      <c r="G56" s="79"/>
      <c r="H56" s="79"/>
      <c r="I56" s="79"/>
      <c r="J56" s="128">
        <f>J54+J41+J30</f>
        <v>-8991659.880811008</v>
      </c>
      <c r="K56" s="79"/>
      <c r="L56" s="79"/>
      <c r="M56" s="128">
        <f>M54+M41+M30</f>
        <v>-2857060</v>
      </c>
    </row>
    <row r="57" spans="3:13" ht="15">
      <c r="C57" s="79"/>
      <c r="D57" s="79"/>
      <c r="E57" s="79"/>
      <c r="F57" s="79"/>
      <c r="G57" s="79"/>
      <c r="H57" s="79"/>
      <c r="I57" s="79"/>
      <c r="J57" s="128"/>
      <c r="K57" s="79"/>
      <c r="L57" s="79"/>
      <c r="M57" s="128"/>
    </row>
    <row r="58" spans="3:13" ht="15">
      <c r="C58" s="81" t="s">
        <v>221</v>
      </c>
      <c r="D58" s="79"/>
      <c r="E58" s="79"/>
      <c r="F58" s="79"/>
      <c r="G58" s="79"/>
      <c r="H58" s="79"/>
      <c r="I58" s="79"/>
      <c r="J58" s="128">
        <v>12940</v>
      </c>
      <c r="K58" s="79"/>
      <c r="L58" s="79"/>
      <c r="M58" s="128">
        <v>0</v>
      </c>
    </row>
    <row r="59" spans="3:13" ht="15">
      <c r="C59" s="79"/>
      <c r="D59" s="79"/>
      <c r="E59" s="79"/>
      <c r="F59" s="79"/>
      <c r="G59" s="79"/>
      <c r="H59" s="79"/>
      <c r="I59" s="79"/>
      <c r="J59" s="128"/>
      <c r="K59" s="79"/>
      <c r="L59" s="79"/>
      <c r="M59" s="128"/>
    </row>
    <row r="60" spans="3:13" ht="15">
      <c r="C60" s="81" t="s">
        <v>107</v>
      </c>
      <c r="D60" s="79"/>
      <c r="E60" s="79"/>
      <c r="F60" s="79"/>
      <c r="G60" s="79"/>
      <c r="H60" s="79"/>
      <c r="I60" s="79"/>
      <c r="J60" s="128">
        <v>13340571</v>
      </c>
      <c r="K60" s="79"/>
      <c r="L60" s="79"/>
      <c r="M60" s="128">
        <v>14293337</v>
      </c>
    </row>
    <row r="61" spans="3:13" ht="15" hidden="1">
      <c r="C61" s="79"/>
      <c r="D61" s="81" t="s">
        <v>132</v>
      </c>
      <c r="E61" s="79"/>
      <c r="F61" s="79"/>
      <c r="G61" s="79"/>
      <c r="H61" s="79"/>
      <c r="I61" s="79"/>
      <c r="J61" s="128">
        <v>0</v>
      </c>
      <c r="K61" s="79"/>
      <c r="L61" s="79"/>
      <c r="M61" s="128">
        <v>0</v>
      </c>
    </row>
    <row r="62" spans="3:13" ht="15">
      <c r="C62" s="79"/>
      <c r="D62" s="79"/>
      <c r="E62" s="79"/>
      <c r="F62" s="79"/>
      <c r="G62" s="79"/>
      <c r="H62" s="79"/>
      <c r="I62" s="79"/>
      <c r="J62" s="128"/>
      <c r="K62" s="79"/>
      <c r="L62" s="79"/>
      <c r="M62" s="128"/>
    </row>
    <row r="63" spans="3:13" ht="15.75" thickBot="1">
      <c r="C63" s="81" t="s">
        <v>106</v>
      </c>
      <c r="D63" s="79"/>
      <c r="E63" s="79"/>
      <c r="F63" s="79"/>
      <c r="G63" s="79"/>
      <c r="H63" s="79"/>
      <c r="I63" s="79"/>
      <c r="J63" s="131">
        <f>SUM(J56:J62)</f>
        <v>4361851.119188992</v>
      </c>
      <c r="K63" s="79"/>
      <c r="L63" s="79"/>
      <c r="M63" s="131">
        <f>SUM(M56:M62)</f>
        <v>11436277</v>
      </c>
    </row>
    <row r="64" spans="3:13" ht="13.5" thickTop="1">
      <c r="C64" s="85"/>
      <c r="D64" s="85"/>
      <c r="E64" s="85"/>
      <c r="F64" s="85"/>
      <c r="G64" s="85"/>
      <c r="H64" s="85"/>
      <c r="I64" s="85"/>
      <c r="J64" s="132"/>
      <c r="K64" s="85"/>
      <c r="L64" s="85"/>
      <c r="M64" s="132"/>
    </row>
    <row r="65" spans="3:13" ht="15">
      <c r="C65" s="86" t="s">
        <v>133</v>
      </c>
      <c r="D65" s="87"/>
      <c r="E65" s="88"/>
      <c r="F65" s="85"/>
      <c r="G65" s="85"/>
      <c r="H65" s="85"/>
      <c r="I65" s="85"/>
      <c r="J65" s="132"/>
      <c r="K65" s="85"/>
      <c r="L65" s="85"/>
      <c r="M65" s="132"/>
    </row>
    <row r="66" spans="3:13" ht="15">
      <c r="C66" s="87" t="s">
        <v>187</v>
      </c>
      <c r="E66" s="88"/>
      <c r="F66" s="85"/>
      <c r="G66" s="85"/>
      <c r="H66" s="85"/>
      <c r="I66" s="85"/>
      <c r="J66" s="133">
        <v>13730119</v>
      </c>
      <c r="K66" s="85"/>
      <c r="L66" s="85"/>
      <c r="M66" s="133">
        <v>16259805</v>
      </c>
    </row>
    <row r="67" spans="3:13" ht="15">
      <c r="C67" s="81" t="s">
        <v>188</v>
      </c>
      <c r="D67" s="87"/>
      <c r="E67" s="88"/>
      <c r="F67" s="85"/>
      <c r="G67" s="85"/>
      <c r="H67" s="85"/>
      <c r="I67" s="85"/>
      <c r="J67" s="134">
        <v>-1593066</v>
      </c>
      <c r="K67" s="85"/>
      <c r="L67" s="85"/>
      <c r="M67" s="134">
        <v>-1548013</v>
      </c>
    </row>
    <row r="68" spans="3:13" ht="15">
      <c r="C68" s="81"/>
      <c r="D68" s="87"/>
      <c r="E68" s="88"/>
      <c r="F68" s="85"/>
      <c r="G68" s="85"/>
      <c r="H68" s="85"/>
      <c r="I68" s="85"/>
      <c r="J68" s="133">
        <f>SUM(J66:J67)</f>
        <v>12137053</v>
      </c>
      <c r="K68" s="85"/>
      <c r="L68" s="85"/>
      <c r="M68" s="133">
        <f>SUM(M66:M67)</f>
        <v>14711792</v>
      </c>
    </row>
    <row r="69" spans="3:13" ht="15">
      <c r="C69" s="87" t="s">
        <v>103</v>
      </c>
      <c r="E69" s="88"/>
      <c r="F69" s="85"/>
      <c r="G69" s="85"/>
      <c r="H69" s="85"/>
      <c r="I69" s="85"/>
      <c r="J69" s="135">
        <v>-7775202</v>
      </c>
      <c r="K69" s="85"/>
      <c r="L69" s="85"/>
      <c r="M69" s="135">
        <v>-3275515</v>
      </c>
    </row>
    <row r="70" spans="3:13" ht="15.75" thickBot="1">
      <c r="C70" s="86"/>
      <c r="D70" s="87"/>
      <c r="E70" s="88"/>
      <c r="F70" s="85"/>
      <c r="G70" s="85"/>
      <c r="H70" s="85"/>
      <c r="I70" s="85"/>
      <c r="J70" s="136">
        <f>SUM(J68:J69)</f>
        <v>4361851</v>
      </c>
      <c r="K70" s="85"/>
      <c r="L70" s="85"/>
      <c r="M70" s="136">
        <f>SUM(M68:M69)</f>
        <v>11436277</v>
      </c>
    </row>
    <row r="71" spans="3:12" ht="15.75" thickTop="1">
      <c r="C71" s="86"/>
      <c r="D71" s="87"/>
      <c r="E71" s="88"/>
      <c r="F71" s="85"/>
      <c r="G71" s="85"/>
      <c r="H71" s="85"/>
      <c r="I71" s="85"/>
      <c r="J71" s="137"/>
      <c r="K71" s="85"/>
      <c r="L71" s="85"/>
    </row>
    <row r="72" spans="3:13" ht="12.75">
      <c r="C72" s="85"/>
      <c r="D72" s="85"/>
      <c r="E72" s="85"/>
      <c r="F72" s="85"/>
      <c r="G72" s="85"/>
      <c r="H72" s="85"/>
      <c r="I72" s="85"/>
      <c r="J72" s="132"/>
      <c r="K72" s="85"/>
      <c r="L72" s="85"/>
      <c r="M72" s="132"/>
    </row>
    <row r="73" spans="3:13" ht="15">
      <c r="C73" s="90" t="s">
        <v>134</v>
      </c>
      <c r="D73" s="85"/>
      <c r="E73" s="85"/>
      <c r="F73" s="85"/>
      <c r="G73" s="85"/>
      <c r="H73" s="85"/>
      <c r="I73" s="85"/>
      <c r="J73" s="132"/>
      <c r="K73" s="85"/>
      <c r="L73" s="85"/>
      <c r="M73" s="132"/>
    </row>
    <row r="74" spans="3:13" ht="15">
      <c r="C74" s="102" t="s">
        <v>178</v>
      </c>
      <c r="D74" s="85"/>
      <c r="E74" s="85"/>
      <c r="F74" s="85"/>
      <c r="G74" s="85"/>
      <c r="H74" s="85"/>
      <c r="I74" s="85"/>
      <c r="J74" s="132"/>
      <c r="K74" s="85"/>
      <c r="L74" s="85"/>
      <c r="M74" s="132"/>
    </row>
    <row r="75" spans="3:13" ht="15">
      <c r="C75" s="102"/>
      <c r="D75" s="85"/>
      <c r="E75" s="85"/>
      <c r="F75" s="85"/>
      <c r="G75" s="85"/>
      <c r="H75" s="85"/>
      <c r="I75" s="85"/>
      <c r="J75" s="132"/>
      <c r="K75" s="85"/>
      <c r="L75" s="85"/>
      <c r="M75" s="132"/>
    </row>
    <row r="76" spans="3:13" ht="15">
      <c r="C76" s="102"/>
      <c r="D76" s="85"/>
      <c r="E76" s="85"/>
      <c r="F76" s="85"/>
      <c r="G76" s="85"/>
      <c r="H76" s="85"/>
      <c r="I76" s="85"/>
      <c r="J76" s="132"/>
      <c r="K76" s="85"/>
      <c r="L76" s="85"/>
      <c r="M76" s="132"/>
    </row>
    <row r="77" spans="3:13" ht="15">
      <c r="C77" s="102"/>
      <c r="D77" s="85"/>
      <c r="E77" s="85"/>
      <c r="F77" s="85"/>
      <c r="G77" s="85"/>
      <c r="H77" s="85"/>
      <c r="I77" s="85"/>
      <c r="J77" s="132"/>
      <c r="K77" s="85"/>
      <c r="L77" s="85"/>
      <c r="M77" s="132"/>
    </row>
    <row r="78" spans="2:14" ht="15" customHeight="1">
      <c r="B78" s="167"/>
      <c r="C78" s="168"/>
      <c r="D78" s="168"/>
      <c r="E78" s="168"/>
      <c r="F78" s="168"/>
      <c r="G78" s="168"/>
      <c r="H78" s="168"/>
      <c r="I78" s="168"/>
      <c r="J78" s="168"/>
      <c r="K78" s="168"/>
      <c r="L78" s="168"/>
      <c r="M78" s="168"/>
      <c r="N78" s="168"/>
    </row>
    <row r="79" spans="3:13" ht="12.75">
      <c r="C79" s="85"/>
      <c r="D79" s="85"/>
      <c r="E79" s="85"/>
      <c r="F79" s="85"/>
      <c r="G79" s="85"/>
      <c r="H79" s="85"/>
      <c r="I79" s="85"/>
      <c r="J79" s="132"/>
      <c r="K79" s="85"/>
      <c r="L79" s="85"/>
      <c r="M79" s="132"/>
    </row>
    <row r="80" spans="3:13" ht="12.75">
      <c r="C80" s="85"/>
      <c r="D80" s="85"/>
      <c r="E80" s="85"/>
      <c r="F80" s="85"/>
      <c r="G80" s="85"/>
      <c r="H80" s="85"/>
      <c r="I80" s="85"/>
      <c r="J80" s="138">
        <f>J63-J70</f>
        <v>0.11918899230659008</v>
      </c>
      <c r="K80" s="85"/>
      <c r="L80" s="85"/>
      <c r="M80" s="138">
        <f>M63-M70</f>
        <v>0</v>
      </c>
    </row>
    <row r="81" spans="3:13" ht="12.75">
      <c r="C81" s="85"/>
      <c r="D81" s="85"/>
      <c r="E81" s="85"/>
      <c r="F81" s="85"/>
      <c r="G81" s="85"/>
      <c r="H81" s="85"/>
      <c r="I81" s="85"/>
      <c r="K81" s="85"/>
      <c r="L81" s="85"/>
      <c r="M81" s="132"/>
    </row>
    <row r="82" ht="15">
      <c r="J82" s="133"/>
    </row>
  </sheetData>
  <mergeCells count="1">
    <mergeCell ref="B78:N78"/>
  </mergeCells>
  <printOptions horizontalCentered="1"/>
  <pageMargins left="0.75" right="0.75" top="0.5" bottom="0.49" header="0.25" footer="0.5"/>
  <pageSetup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sheetPr codeName="Sheet4"/>
  <dimension ref="A1:Y89"/>
  <sheetViews>
    <sheetView showGridLines="0" zoomScale="65" zoomScaleNormal="65" workbookViewId="0" topLeftCell="A9">
      <pane xSplit="4" ySplit="8" topLeftCell="E57" activePane="bottomRight" state="frozen"/>
      <selection pane="topLeft" activeCell="A9" sqref="A9"/>
      <selection pane="topRight" activeCell="E9" sqref="E9"/>
      <selection pane="bottomLeft" activeCell="A17" sqref="A17"/>
      <selection pane="bottomRight" activeCell="O67" sqref="O67:Q67"/>
    </sheetView>
  </sheetViews>
  <sheetFormatPr defaultColWidth="8.88671875" defaultRowHeight="15"/>
  <cols>
    <col min="1" max="1" width="2.5546875" style="47" customWidth="1"/>
    <col min="2" max="2" width="1.5625" style="47" customWidth="1"/>
    <col min="3" max="3" width="7.10546875" style="47" customWidth="1"/>
    <col min="4" max="4" width="22.21484375" style="47" customWidth="1"/>
    <col min="5" max="5" width="9.88671875" style="47" customWidth="1"/>
    <col min="6" max="6" width="1.4375" style="47" customWidth="1"/>
    <col min="7" max="7" width="9.88671875" style="47" customWidth="1"/>
    <col min="8" max="8" width="2.3359375" style="47" customWidth="1"/>
    <col min="9" max="9" width="9.88671875" style="47" customWidth="1"/>
    <col min="10" max="10" width="1.5625" style="47" customWidth="1"/>
    <col min="11" max="11" width="9.88671875" style="47" customWidth="1"/>
    <col min="12" max="12" width="1.5625" style="47" customWidth="1"/>
    <col min="13" max="13" width="9.88671875" style="47" customWidth="1"/>
    <col min="14" max="14" width="1.5625" style="47" customWidth="1"/>
    <col min="15" max="15" width="9.88671875" style="47" customWidth="1"/>
    <col min="16" max="16" width="1.5625" style="47" customWidth="1"/>
    <col min="17" max="17" width="9.88671875" style="47" customWidth="1"/>
    <col min="18" max="18" width="1.5625" style="47" customWidth="1"/>
    <col min="19" max="19" width="9.88671875" style="47" customWidth="1"/>
    <col min="20" max="20" width="1.5625" style="47" customWidth="1"/>
    <col min="21" max="21" width="9.99609375" style="47" customWidth="1"/>
    <col min="22" max="22" width="10.21484375" style="47" customWidth="1"/>
    <col min="23" max="23" width="5.4453125" style="47" customWidth="1"/>
    <col min="24" max="25" width="11.21484375" style="47" customWidth="1"/>
    <col min="26" max="16384" width="7.10546875" style="47" customWidth="1"/>
  </cols>
  <sheetData>
    <row r="1" spans="2:3" ht="15.75">
      <c r="B1" s="2" t="s">
        <v>3</v>
      </c>
      <c r="C1" s="2"/>
    </row>
    <row r="2" spans="2:3" ht="15">
      <c r="B2" s="10" t="s">
        <v>2</v>
      </c>
      <c r="C2" s="10"/>
    </row>
    <row r="4" spans="2:3" ht="15.75">
      <c r="B4" s="48" t="s">
        <v>46</v>
      </c>
      <c r="C4" s="48"/>
    </row>
    <row r="5" spans="2:15" ht="13.5" customHeight="1">
      <c r="B5" s="48" t="s">
        <v>262</v>
      </c>
      <c r="C5" s="48"/>
      <c r="D5" s="60"/>
      <c r="E5" s="60"/>
      <c r="F5" s="60"/>
      <c r="G5" s="60"/>
      <c r="H5" s="60"/>
      <c r="I5" s="60"/>
      <c r="J5" s="60"/>
      <c r="K5" s="60"/>
      <c r="L5" s="60"/>
      <c r="M5" s="60"/>
      <c r="O5" s="60"/>
    </row>
    <row r="7" spans="2:3" ht="15.75">
      <c r="B7" s="48" t="s">
        <v>64</v>
      </c>
      <c r="C7" s="48"/>
    </row>
    <row r="8" spans="2:3" ht="15.75">
      <c r="B8" s="48"/>
      <c r="C8" s="48"/>
    </row>
    <row r="9" spans="2:13" ht="15.75">
      <c r="B9" s="48"/>
      <c r="C9" s="48"/>
      <c r="G9" s="169" t="s">
        <v>189</v>
      </c>
      <c r="H9" s="170"/>
      <c r="I9" s="170"/>
      <c r="J9" s="170"/>
      <c r="K9" s="170"/>
      <c r="L9" s="170"/>
      <c r="M9" s="170"/>
    </row>
    <row r="10" spans="2:15" ht="15.75">
      <c r="B10" s="48"/>
      <c r="C10" s="48"/>
      <c r="G10" s="169" t="s">
        <v>190</v>
      </c>
      <c r="H10" s="170"/>
      <c r="I10" s="170"/>
      <c r="J10" s="170"/>
      <c r="K10" s="170"/>
      <c r="M10" s="104" t="s">
        <v>191</v>
      </c>
      <c r="O10" s="104"/>
    </row>
    <row r="11" spans="2:19" ht="12.75">
      <c r="B11" s="49"/>
      <c r="C11" s="49"/>
      <c r="E11" s="61"/>
      <c r="F11" s="61"/>
      <c r="G11" s="104"/>
      <c r="H11" s="61"/>
      <c r="I11" s="104" t="s">
        <v>101</v>
      </c>
      <c r="J11" s="61"/>
      <c r="K11" s="61"/>
      <c r="L11" s="61"/>
      <c r="M11" s="104"/>
      <c r="N11" s="61"/>
      <c r="O11" s="104" t="s">
        <v>192</v>
      </c>
      <c r="P11" s="61"/>
      <c r="Q11" s="61"/>
      <c r="R11" s="61"/>
      <c r="S11" s="61"/>
    </row>
    <row r="12" spans="5:20" ht="12.75">
      <c r="E12" s="61" t="s">
        <v>47</v>
      </c>
      <c r="F12" s="61"/>
      <c r="G12" s="104" t="s">
        <v>166</v>
      </c>
      <c r="H12" s="61"/>
      <c r="I12" s="104" t="s">
        <v>102</v>
      </c>
      <c r="J12" s="61"/>
      <c r="K12" s="61" t="s">
        <v>48</v>
      </c>
      <c r="L12" s="61"/>
      <c r="M12" s="61" t="s">
        <v>49</v>
      </c>
      <c r="N12" s="61"/>
      <c r="O12" s="104" t="s">
        <v>193</v>
      </c>
      <c r="P12" s="61"/>
      <c r="Q12" s="104" t="s">
        <v>194</v>
      </c>
      <c r="R12" s="61"/>
      <c r="S12" s="61" t="s">
        <v>160</v>
      </c>
      <c r="T12" s="50"/>
    </row>
    <row r="13" spans="5:20" ht="12.75">
      <c r="E13" s="61" t="s">
        <v>50</v>
      </c>
      <c r="F13" s="61"/>
      <c r="G13" s="104" t="s">
        <v>167</v>
      </c>
      <c r="H13" s="61"/>
      <c r="I13" s="61" t="s">
        <v>57</v>
      </c>
      <c r="J13" s="61"/>
      <c r="K13" s="61" t="s">
        <v>57</v>
      </c>
      <c r="L13" s="61"/>
      <c r="M13" s="61" t="s">
        <v>51</v>
      </c>
      <c r="N13" s="61"/>
      <c r="O13" s="104" t="s">
        <v>195</v>
      </c>
      <c r="P13" s="61"/>
      <c r="Q13" s="104" t="s">
        <v>196</v>
      </c>
      <c r="R13" s="61"/>
      <c r="S13" s="104" t="s">
        <v>197</v>
      </c>
      <c r="T13" s="50"/>
    </row>
    <row r="14" spans="5:20" ht="12.75">
      <c r="E14" s="51"/>
      <c r="F14" s="51"/>
      <c r="G14" s="51"/>
      <c r="H14" s="51"/>
      <c r="I14" s="51"/>
      <c r="J14" s="51"/>
      <c r="K14" s="51"/>
      <c r="L14" s="51"/>
      <c r="M14" s="51"/>
      <c r="N14" s="51"/>
      <c r="O14" s="51"/>
      <c r="P14" s="51"/>
      <c r="Q14" s="51"/>
      <c r="R14" s="51"/>
      <c r="S14" s="51"/>
      <c r="T14" s="51"/>
    </row>
    <row r="15" spans="5:20" ht="12.75">
      <c r="E15" s="61" t="s">
        <v>156</v>
      </c>
      <c r="F15" s="61"/>
      <c r="G15" s="61" t="s">
        <v>156</v>
      </c>
      <c r="H15" s="61"/>
      <c r="I15" s="61" t="s">
        <v>156</v>
      </c>
      <c r="J15" s="61"/>
      <c r="K15" s="61" t="s">
        <v>156</v>
      </c>
      <c r="L15" s="61"/>
      <c r="M15" s="61" t="s">
        <v>156</v>
      </c>
      <c r="N15" s="61"/>
      <c r="O15" s="61" t="s">
        <v>156</v>
      </c>
      <c r="P15" s="61"/>
      <c r="Q15" s="61" t="s">
        <v>156</v>
      </c>
      <c r="R15" s="61"/>
      <c r="S15" s="61" t="s">
        <v>156</v>
      </c>
      <c r="T15" s="50"/>
    </row>
    <row r="17" spans="2:19" ht="12.75">
      <c r="B17" s="54" t="s">
        <v>15</v>
      </c>
      <c r="C17" s="54"/>
      <c r="E17" s="52">
        <v>45468000</v>
      </c>
      <c r="F17" s="52"/>
      <c r="G17" s="52">
        <v>0</v>
      </c>
      <c r="H17" s="52"/>
      <c r="I17" s="52">
        <v>52508</v>
      </c>
      <c r="J17" s="52"/>
      <c r="K17" s="52">
        <v>912920</v>
      </c>
      <c r="L17" s="52"/>
      <c r="M17" s="52">
        <v>11675385</v>
      </c>
      <c r="N17" s="52"/>
      <c r="O17" s="52">
        <f>SUM(E17:M17)</f>
        <v>58108813</v>
      </c>
      <c r="P17" s="52"/>
      <c r="Q17" s="52">
        <v>8098505</v>
      </c>
      <c r="R17" s="52"/>
      <c r="S17" s="52">
        <f>SUM(O17:Q17)</f>
        <v>66207318</v>
      </c>
    </row>
    <row r="19" spans="2:19" ht="8.25" customHeight="1">
      <c r="B19" s="54"/>
      <c r="C19" s="54"/>
      <c r="E19" s="65"/>
      <c r="F19" s="66"/>
      <c r="G19" s="66"/>
      <c r="H19" s="66"/>
      <c r="I19" s="66"/>
      <c r="J19" s="66"/>
      <c r="K19" s="66"/>
      <c r="L19" s="66"/>
      <c r="M19" s="66"/>
      <c r="N19" s="66"/>
      <c r="O19" s="66"/>
      <c r="P19" s="66"/>
      <c r="Q19" s="66"/>
      <c r="R19" s="66"/>
      <c r="S19" s="57"/>
    </row>
    <row r="20" spans="2:19" ht="12.75">
      <c r="B20" s="54" t="s">
        <v>269</v>
      </c>
      <c r="C20" s="54"/>
      <c r="E20" s="115">
        <v>0</v>
      </c>
      <c r="F20" s="52"/>
      <c r="G20" s="52">
        <v>0</v>
      </c>
      <c r="H20" s="52"/>
      <c r="I20" s="52">
        <v>0</v>
      </c>
      <c r="J20" s="52"/>
      <c r="K20" s="52">
        <v>1507913</v>
      </c>
      <c r="L20" s="52"/>
      <c r="M20" s="52">
        <v>0</v>
      </c>
      <c r="N20" s="52"/>
      <c r="O20" s="52">
        <f>SUM(E20:M20)</f>
        <v>1507913</v>
      </c>
      <c r="P20" s="52"/>
      <c r="Q20" s="52">
        <v>776877</v>
      </c>
      <c r="R20" s="52"/>
      <c r="S20" s="116">
        <f>SUM(O20:Q20)</f>
        <v>2284790</v>
      </c>
    </row>
    <row r="21" spans="5:19" ht="10.5" customHeight="1">
      <c r="E21" s="106"/>
      <c r="F21" s="67"/>
      <c r="G21" s="67"/>
      <c r="H21" s="67"/>
      <c r="I21" s="67"/>
      <c r="J21" s="67"/>
      <c r="K21" s="67"/>
      <c r="L21" s="67"/>
      <c r="M21" s="67"/>
      <c r="N21" s="67"/>
      <c r="O21" s="67"/>
      <c r="P21" s="67"/>
      <c r="Q21" s="67"/>
      <c r="R21" s="67"/>
      <c r="S21" s="107"/>
    </row>
    <row r="22" spans="2:19" ht="12.75">
      <c r="B22" s="54" t="s">
        <v>270</v>
      </c>
      <c r="C22" s="54"/>
      <c r="E22" s="52">
        <f>SUM(E20:E21)</f>
        <v>0</v>
      </c>
      <c r="F22" s="52"/>
      <c r="G22" s="52">
        <f>SUM(G20:G21)</f>
        <v>0</v>
      </c>
      <c r="H22" s="52"/>
      <c r="I22" s="52">
        <f>SUM(I20:I21)</f>
        <v>0</v>
      </c>
      <c r="J22" s="52"/>
      <c r="K22" s="52">
        <f>SUM(K20:K21)</f>
        <v>1507913</v>
      </c>
      <c r="L22" s="52"/>
      <c r="M22" s="52">
        <f>SUM(M20:M21)</f>
        <v>0</v>
      </c>
      <c r="N22" s="52"/>
      <c r="O22" s="52">
        <f>SUM(O20:O21)</f>
        <v>1507913</v>
      </c>
      <c r="P22" s="52"/>
      <c r="Q22" s="52">
        <f>SUM(Q20:Q21)</f>
        <v>776877</v>
      </c>
      <c r="R22" s="52"/>
      <c r="S22" s="52">
        <f>SUM(S20:S21)</f>
        <v>2284790</v>
      </c>
    </row>
    <row r="23" spans="2:19" ht="12.75">
      <c r="B23" s="54"/>
      <c r="C23" s="54" t="s">
        <v>271</v>
      </c>
      <c r="E23" s="52"/>
      <c r="F23" s="52"/>
      <c r="G23" s="52"/>
      <c r="H23" s="52"/>
      <c r="I23" s="52"/>
      <c r="J23" s="52"/>
      <c r="K23" s="52"/>
      <c r="L23" s="52"/>
      <c r="M23" s="52"/>
      <c r="N23" s="52"/>
      <c r="O23" s="52"/>
      <c r="P23" s="52"/>
      <c r="Q23" s="52"/>
      <c r="R23" s="52"/>
      <c r="S23" s="52"/>
    </row>
    <row r="24" spans="5:19" ht="10.5" customHeight="1">
      <c r="E24" s="58"/>
      <c r="F24" s="58"/>
      <c r="G24" s="58"/>
      <c r="H24" s="58"/>
      <c r="I24" s="58"/>
      <c r="J24" s="58"/>
      <c r="K24" s="58"/>
      <c r="L24" s="58"/>
      <c r="M24" s="58"/>
      <c r="N24" s="58"/>
      <c r="O24" s="58"/>
      <c r="P24" s="58"/>
      <c r="Q24" s="58"/>
      <c r="R24" s="58"/>
      <c r="S24" s="58"/>
    </row>
    <row r="25" spans="2:19" ht="12.75">
      <c r="B25" s="54" t="s">
        <v>236</v>
      </c>
      <c r="C25" s="54"/>
      <c r="E25" s="52">
        <v>0</v>
      </c>
      <c r="F25" s="52"/>
      <c r="G25" s="52">
        <v>0</v>
      </c>
      <c r="H25" s="52"/>
      <c r="I25" s="52">
        <v>0</v>
      </c>
      <c r="J25" s="52"/>
      <c r="K25" s="52">
        <v>0</v>
      </c>
      <c r="L25" s="52"/>
      <c r="M25" s="52">
        <f>+'[1]CIS'!P38</f>
        <v>2409900</v>
      </c>
      <c r="N25" s="52"/>
      <c r="O25" s="52">
        <f>SUM(E25:M25)</f>
        <v>2409900</v>
      </c>
      <c r="P25" s="52"/>
      <c r="Q25" s="52">
        <f>+'[1]CIS'!P39</f>
        <v>98034</v>
      </c>
      <c r="R25" s="52"/>
      <c r="S25" s="52">
        <f>SUM(O25:Q25)</f>
        <v>2507934</v>
      </c>
    </row>
    <row r="26" spans="5:19" ht="12.75">
      <c r="E26" s="53"/>
      <c r="F26" s="52"/>
      <c r="G26" s="53"/>
      <c r="H26" s="52"/>
      <c r="I26" s="53"/>
      <c r="J26" s="52"/>
      <c r="K26" s="53"/>
      <c r="L26" s="52"/>
      <c r="M26" s="53"/>
      <c r="N26" s="52"/>
      <c r="O26" s="53"/>
      <c r="P26" s="52"/>
      <c r="Q26" s="53"/>
      <c r="R26" s="52"/>
      <c r="S26" s="53"/>
    </row>
    <row r="27" spans="2:19" ht="12.75">
      <c r="B27" s="54" t="s">
        <v>237</v>
      </c>
      <c r="C27" s="54"/>
      <c r="E27" s="52">
        <f>SUM(E25:E26)</f>
        <v>0</v>
      </c>
      <c r="F27" s="52"/>
      <c r="G27" s="52">
        <f aca="true" t="shared" si="0" ref="G27:S27">SUM(G25:G26)</f>
        <v>0</v>
      </c>
      <c r="H27" s="52"/>
      <c r="I27" s="52">
        <f t="shared" si="0"/>
        <v>0</v>
      </c>
      <c r="J27" s="52"/>
      <c r="K27" s="52">
        <f t="shared" si="0"/>
        <v>0</v>
      </c>
      <c r="L27" s="52"/>
      <c r="M27" s="52">
        <f t="shared" si="0"/>
        <v>2409900</v>
      </c>
      <c r="N27" s="52"/>
      <c r="O27" s="52">
        <f t="shared" si="0"/>
        <v>2409900</v>
      </c>
      <c r="P27" s="52"/>
      <c r="Q27" s="52">
        <f t="shared" si="0"/>
        <v>98034</v>
      </c>
      <c r="R27" s="52"/>
      <c r="S27" s="52">
        <f t="shared" si="0"/>
        <v>2507934</v>
      </c>
    </row>
    <row r="28" spans="2:19" ht="12.75">
      <c r="B28" s="54"/>
      <c r="C28" s="54" t="s">
        <v>238</v>
      </c>
      <c r="E28" s="52"/>
      <c r="F28" s="52"/>
      <c r="G28" s="52"/>
      <c r="H28" s="52"/>
      <c r="I28" s="52"/>
      <c r="J28" s="52"/>
      <c r="K28" s="52"/>
      <c r="L28" s="52"/>
      <c r="M28" s="52"/>
      <c r="N28" s="52"/>
      <c r="O28" s="52"/>
      <c r="P28" s="52"/>
      <c r="Q28" s="52"/>
      <c r="R28" s="52"/>
      <c r="S28" s="52"/>
    </row>
    <row r="29" spans="2:19" ht="12.75">
      <c r="B29" s="54"/>
      <c r="C29" s="54"/>
      <c r="E29" s="52"/>
      <c r="F29" s="52"/>
      <c r="G29" s="52"/>
      <c r="H29" s="52"/>
      <c r="I29" s="52"/>
      <c r="J29" s="52"/>
      <c r="K29" s="52"/>
      <c r="L29" s="52"/>
      <c r="M29" s="52"/>
      <c r="N29" s="52"/>
      <c r="O29" s="52"/>
      <c r="P29" s="52"/>
      <c r="Q29" s="52"/>
      <c r="R29" s="52"/>
      <c r="S29" s="52"/>
    </row>
    <row r="30" spans="2:19" ht="12.75">
      <c r="B30" s="54" t="s">
        <v>58</v>
      </c>
      <c r="C30" s="54"/>
      <c r="E30" s="52"/>
      <c r="F30" s="52"/>
      <c r="G30" s="52">
        <v>0</v>
      </c>
      <c r="H30" s="52"/>
      <c r="I30" s="52">
        <v>0</v>
      </c>
      <c r="J30" s="52"/>
      <c r="K30" s="52">
        <v>0</v>
      </c>
      <c r="L30" s="52"/>
      <c r="M30" s="52">
        <v>-1964585</v>
      </c>
      <c r="N30" s="52"/>
      <c r="O30" s="52">
        <f>SUM(E30:M30)</f>
        <v>-1964585</v>
      </c>
      <c r="P30" s="52"/>
      <c r="Q30" s="52">
        <v>-136800</v>
      </c>
      <c r="R30" s="52"/>
      <c r="S30" s="52">
        <f>SUM(O30:Q30)</f>
        <v>-2101385</v>
      </c>
    </row>
    <row r="31" spans="2:19" ht="12.75">
      <c r="B31" s="54"/>
      <c r="C31" s="54"/>
      <c r="E31" s="52"/>
      <c r="F31" s="52"/>
      <c r="G31" s="52"/>
      <c r="H31" s="52"/>
      <c r="I31" s="52"/>
      <c r="J31" s="52"/>
      <c r="K31" s="52"/>
      <c r="L31" s="52"/>
      <c r="M31" s="52"/>
      <c r="N31" s="52"/>
      <c r="O31" s="52"/>
      <c r="P31" s="52"/>
      <c r="Q31" s="52"/>
      <c r="R31" s="52"/>
      <c r="S31" s="52"/>
    </row>
    <row r="32" spans="2:19" ht="12.75">
      <c r="B32" s="54" t="s">
        <v>153</v>
      </c>
      <c r="C32" s="54"/>
      <c r="E32" s="52">
        <v>8500</v>
      </c>
      <c r="F32" s="52"/>
      <c r="G32" s="52">
        <v>0</v>
      </c>
      <c r="H32" s="52"/>
      <c r="I32" s="52">
        <v>0</v>
      </c>
      <c r="J32" s="52"/>
      <c r="K32" s="52">
        <v>0</v>
      </c>
      <c r="L32" s="52"/>
      <c r="M32" s="52">
        <v>0</v>
      </c>
      <c r="N32" s="52"/>
      <c r="O32" s="52">
        <f>SUM(E32:M32)</f>
        <v>8500</v>
      </c>
      <c r="P32" s="52"/>
      <c r="Q32" s="52">
        <v>0</v>
      </c>
      <c r="R32" s="52"/>
      <c r="S32" s="52">
        <f>SUM(O32:Q32)</f>
        <v>8500</v>
      </c>
    </row>
    <row r="33" spans="2:19" ht="12.75">
      <c r="B33" s="54"/>
      <c r="C33" s="54"/>
      <c r="E33" s="52"/>
      <c r="F33" s="52"/>
      <c r="G33" s="52"/>
      <c r="H33" s="52"/>
      <c r="I33" s="52"/>
      <c r="J33" s="52"/>
      <c r="K33" s="52"/>
      <c r="L33" s="52"/>
      <c r="M33" s="52"/>
      <c r="N33" s="52"/>
      <c r="O33" s="52"/>
      <c r="P33" s="52"/>
      <c r="Q33" s="52"/>
      <c r="R33" s="52"/>
      <c r="S33" s="52"/>
    </row>
    <row r="34" spans="2:19" ht="12.75">
      <c r="B34" s="54" t="s">
        <v>239</v>
      </c>
      <c r="E34" s="108">
        <f>SUM(E10:E12)</f>
        <v>0</v>
      </c>
      <c r="F34" s="58"/>
      <c r="G34" s="108">
        <v>-142408</v>
      </c>
      <c r="H34" s="58"/>
      <c r="I34" s="108">
        <v>0</v>
      </c>
      <c r="J34" s="58"/>
      <c r="K34" s="108">
        <v>0</v>
      </c>
      <c r="L34" s="58"/>
      <c r="M34" s="108">
        <v>0</v>
      </c>
      <c r="N34" s="58"/>
      <c r="O34" s="52">
        <f>SUM(E34:M34)</f>
        <v>-142408</v>
      </c>
      <c r="P34" s="58"/>
      <c r="Q34" s="108">
        <v>0</v>
      </c>
      <c r="R34" s="58"/>
      <c r="S34" s="52">
        <f>SUM(O34:Q34)</f>
        <v>-142408</v>
      </c>
    </row>
    <row r="35" spans="5:19" ht="12.75">
      <c r="E35" s="53"/>
      <c r="F35" s="52"/>
      <c r="G35" s="53"/>
      <c r="H35" s="52"/>
      <c r="I35" s="53"/>
      <c r="J35" s="52"/>
      <c r="K35" s="53"/>
      <c r="L35" s="52"/>
      <c r="M35" s="53"/>
      <c r="N35" s="52"/>
      <c r="O35" s="53"/>
      <c r="P35" s="52"/>
      <c r="Q35" s="53"/>
      <c r="R35" s="52"/>
      <c r="S35" s="53"/>
    </row>
    <row r="36" spans="5:19" ht="12.75">
      <c r="E36" s="52"/>
      <c r="F36" s="52"/>
      <c r="G36" s="52"/>
      <c r="H36" s="52"/>
      <c r="I36" s="52"/>
      <c r="J36" s="52"/>
      <c r="K36" s="52"/>
      <c r="L36" s="52"/>
      <c r="M36" s="52"/>
      <c r="N36" s="52"/>
      <c r="O36" s="52"/>
      <c r="P36" s="52"/>
      <c r="Q36" s="52"/>
      <c r="R36" s="52"/>
      <c r="S36" s="52"/>
    </row>
    <row r="37" spans="2:25" ht="12.75">
      <c r="B37" s="54" t="s">
        <v>272</v>
      </c>
      <c r="C37" s="54"/>
      <c r="E37" s="52">
        <f>SUM(E30:E35)+E27+E17+E22</f>
        <v>45476500</v>
      </c>
      <c r="F37" s="52"/>
      <c r="G37" s="52">
        <f>SUM(G30:G35)+G27+G17+G22</f>
        <v>-142408</v>
      </c>
      <c r="H37" s="52"/>
      <c r="I37" s="52">
        <f>SUM(I30:I35)+I27+I17+I22</f>
        <v>52508</v>
      </c>
      <c r="J37" s="52"/>
      <c r="K37" s="52">
        <f>SUM(K30:K35)+K27+K17+K22</f>
        <v>2420833</v>
      </c>
      <c r="L37" s="52"/>
      <c r="M37" s="52">
        <f>SUM(M30:M35)+M27+M17+M22</f>
        <v>12120700</v>
      </c>
      <c r="N37" s="52"/>
      <c r="O37" s="52">
        <f>SUM(O30:O35)+O27+O17+O22</f>
        <v>59928133</v>
      </c>
      <c r="P37" s="52"/>
      <c r="Q37" s="52">
        <f>SUM(Q30:Q35)+Q27+Q17+Q22</f>
        <v>8836616</v>
      </c>
      <c r="R37" s="52"/>
      <c r="S37" s="52">
        <f>SUM(S30:S35)+S27+S17+S22</f>
        <v>68764749</v>
      </c>
      <c r="X37" s="112"/>
      <c r="Y37" s="113"/>
    </row>
    <row r="38" spans="5:19" ht="13.5" thickBot="1">
      <c r="E38" s="55"/>
      <c r="F38" s="52"/>
      <c r="G38" s="55"/>
      <c r="H38" s="52"/>
      <c r="I38" s="55"/>
      <c r="J38" s="52"/>
      <c r="K38" s="55"/>
      <c r="L38" s="52"/>
      <c r="M38" s="55"/>
      <c r="N38" s="52"/>
      <c r="O38" s="55"/>
      <c r="P38" s="52"/>
      <c r="Q38" s="55"/>
      <c r="R38" s="52"/>
      <c r="S38" s="55"/>
    </row>
    <row r="39" spans="5:24" ht="13.5" thickTop="1">
      <c r="E39" s="52"/>
      <c r="F39" s="52"/>
      <c r="G39" s="52"/>
      <c r="H39" s="52"/>
      <c r="I39" s="52"/>
      <c r="J39" s="52"/>
      <c r="K39" s="52"/>
      <c r="L39" s="52"/>
      <c r="M39" s="52"/>
      <c r="N39" s="52"/>
      <c r="O39" s="52"/>
      <c r="P39" s="52"/>
      <c r="Q39" s="52"/>
      <c r="R39" s="52"/>
      <c r="S39" s="52"/>
      <c r="X39" s="114"/>
    </row>
    <row r="40" spans="5:19" ht="12.75">
      <c r="E40" s="52"/>
      <c r="F40" s="52"/>
      <c r="G40" s="52"/>
      <c r="H40" s="52"/>
      <c r="I40" s="52"/>
      <c r="J40" s="52"/>
      <c r="K40" s="52"/>
      <c r="L40" s="52"/>
      <c r="M40" s="52"/>
      <c r="N40" s="52"/>
      <c r="O40" s="52"/>
      <c r="P40" s="52"/>
      <c r="Q40" s="52"/>
      <c r="R40" s="52"/>
      <c r="S40" s="52"/>
    </row>
    <row r="41" spans="2:3" ht="12.75">
      <c r="B41" s="54"/>
      <c r="C41" s="54"/>
    </row>
    <row r="42" spans="2:19" ht="12.75">
      <c r="B42" s="54" t="s">
        <v>198</v>
      </c>
      <c r="C42" s="54"/>
      <c r="E42" s="52">
        <v>45476500</v>
      </c>
      <c r="F42" s="52"/>
      <c r="G42" s="52">
        <v>-244276</v>
      </c>
      <c r="H42" s="52"/>
      <c r="I42" s="52">
        <v>70845</v>
      </c>
      <c r="J42" s="52"/>
      <c r="K42" s="52">
        <v>2420834</v>
      </c>
      <c r="L42" s="52"/>
      <c r="M42" s="52">
        <v>12732493</v>
      </c>
      <c r="N42" s="52"/>
      <c r="O42" s="52">
        <f>SUM(E42:M42)</f>
        <v>60456396</v>
      </c>
      <c r="P42" s="52"/>
      <c r="Q42" s="52">
        <v>8628587</v>
      </c>
      <c r="R42" s="52"/>
      <c r="S42" s="52">
        <f>SUM(O42:Q42)</f>
        <v>69084983</v>
      </c>
    </row>
    <row r="43" spans="2:19" ht="12.75">
      <c r="B43" s="54"/>
      <c r="C43" s="54"/>
      <c r="E43" s="52"/>
      <c r="F43" s="52"/>
      <c r="G43" s="52"/>
      <c r="H43" s="52"/>
      <c r="I43" s="52"/>
      <c r="J43" s="52"/>
      <c r="K43" s="52"/>
      <c r="L43" s="52"/>
      <c r="M43" s="52"/>
      <c r="N43" s="52"/>
      <c r="O43" s="52"/>
      <c r="P43" s="52"/>
      <c r="Q43" s="52"/>
      <c r="R43" s="52"/>
      <c r="S43" s="52"/>
    </row>
    <row r="44" spans="2:19" ht="12.75" hidden="1">
      <c r="B44" s="54" t="s">
        <v>58</v>
      </c>
      <c r="C44" s="54"/>
      <c r="E44" s="52">
        <v>0</v>
      </c>
      <c r="F44" s="52"/>
      <c r="G44" s="52">
        <v>0</v>
      </c>
      <c r="H44" s="52"/>
      <c r="I44" s="52">
        <v>0</v>
      </c>
      <c r="J44" s="52"/>
      <c r="K44" s="52">
        <v>0</v>
      </c>
      <c r="L44" s="52"/>
      <c r="M44" s="52">
        <v>0</v>
      </c>
      <c r="N44" s="52"/>
      <c r="O44" s="52">
        <v>0</v>
      </c>
      <c r="P44" s="52"/>
      <c r="Q44" s="52"/>
      <c r="R44" s="52"/>
      <c r="S44" s="52">
        <f>SUM(E44:M44)</f>
        <v>0</v>
      </c>
    </row>
    <row r="45" spans="2:19" ht="12.75" hidden="1">
      <c r="B45" s="54"/>
      <c r="C45" s="54"/>
      <c r="E45" s="52"/>
      <c r="F45" s="52"/>
      <c r="G45" s="52"/>
      <c r="H45" s="52"/>
      <c r="I45" s="52"/>
      <c r="J45" s="52"/>
      <c r="K45" s="52"/>
      <c r="L45" s="52"/>
      <c r="M45" s="52"/>
      <c r="N45" s="52"/>
      <c r="O45" s="52"/>
      <c r="P45" s="52"/>
      <c r="Q45" s="52"/>
      <c r="R45" s="52"/>
      <c r="S45" s="52"/>
    </row>
    <row r="46" spans="2:19" ht="12.75">
      <c r="B46" s="54" t="s">
        <v>199</v>
      </c>
      <c r="C46" s="54"/>
      <c r="E46" s="65"/>
      <c r="F46" s="66"/>
      <c r="G46" s="66"/>
      <c r="H46" s="66"/>
      <c r="I46" s="66"/>
      <c r="J46" s="66"/>
      <c r="K46" s="66"/>
      <c r="L46" s="66"/>
      <c r="M46" s="66"/>
      <c r="N46" s="66"/>
      <c r="O46" s="66"/>
      <c r="P46" s="66"/>
      <c r="Q46" s="66"/>
      <c r="R46" s="66"/>
      <c r="S46" s="57"/>
    </row>
    <row r="47" spans="2:19" ht="12.75">
      <c r="B47" s="54"/>
      <c r="C47" s="54" t="s">
        <v>200</v>
      </c>
      <c r="E47" s="115">
        <v>0</v>
      </c>
      <c r="F47" s="52"/>
      <c r="G47" s="52">
        <v>0</v>
      </c>
      <c r="H47" s="52"/>
      <c r="I47" s="52">
        <v>0</v>
      </c>
      <c r="J47" s="52"/>
      <c r="K47" s="52">
        <v>-421353</v>
      </c>
      <c r="L47" s="52"/>
      <c r="M47" s="52">
        <v>0</v>
      </c>
      <c r="N47" s="52"/>
      <c r="O47" s="52">
        <f>SUM(E47:M47)</f>
        <v>-421353</v>
      </c>
      <c r="P47" s="52"/>
      <c r="Q47" s="52">
        <v>-404829</v>
      </c>
      <c r="R47" s="52"/>
      <c r="S47" s="116">
        <f>SUM(O47:Q47)</f>
        <v>-826182</v>
      </c>
    </row>
    <row r="48" spans="5:19" ht="12.75">
      <c r="E48" s="106"/>
      <c r="F48" s="67"/>
      <c r="G48" s="67"/>
      <c r="H48" s="67"/>
      <c r="I48" s="67"/>
      <c r="J48" s="67"/>
      <c r="K48" s="67"/>
      <c r="L48" s="67"/>
      <c r="M48" s="67"/>
      <c r="N48" s="67"/>
      <c r="O48" s="67"/>
      <c r="P48" s="67"/>
      <c r="Q48" s="67"/>
      <c r="R48" s="67"/>
      <c r="S48" s="107"/>
    </row>
    <row r="49" spans="5:19" ht="12.75">
      <c r="E49" s="58"/>
      <c r="F49" s="58"/>
      <c r="G49" s="58"/>
      <c r="H49" s="58"/>
      <c r="I49" s="58"/>
      <c r="J49" s="58"/>
      <c r="K49" s="58"/>
      <c r="L49" s="58"/>
      <c r="M49" s="58"/>
      <c r="N49" s="58"/>
      <c r="O49" s="58"/>
      <c r="P49" s="58"/>
      <c r="Q49" s="58"/>
      <c r="R49" s="58"/>
      <c r="S49" s="58"/>
    </row>
    <row r="50" spans="2:19" ht="12.75">
      <c r="B50" s="54" t="s">
        <v>201</v>
      </c>
      <c r="E50" s="108">
        <f>SUM(E42:E48)</f>
        <v>45476500</v>
      </c>
      <c r="F50" s="58"/>
      <c r="G50" s="108">
        <f aca="true" t="shared" si="1" ref="G50:Q50">SUM(G42:G48)</f>
        <v>-244276</v>
      </c>
      <c r="H50" s="108"/>
      <c r="I50" s="108">
        <f t="shared" si="1"/>
        <v>70845</v>
      </c>
      <c r="J50" s="108"/>
      <c r="K50" s="108">
        <f t="shared" si="1"/>
        <v>1999481</v>
      </c>
      <c r="L50" s="108"/>
      <c r="M50" s="108">
        <f t="shared" si="1"/>
        <v>12732493</v>
      </c>
      <c r="N50" s="108"/>
      <c r="O50" s="108">
        <f>SUM(O42:O48)</f>
        <v>60035043</v>
      </c>
      <c r="P50" s="108"/>
      <c r="Q50" s="108">
        <f t="shared" si="1"/>
        <v>8223758</v>
      </c>
      <c r="R50" s="108"/>
      <c r="S50" s="108">
        <f>SUM(S42:S48)</f>
        <v>68258801</v>
      </c>
    </row>
    <row r="51" spans="2:19" ht="12.75">
      <c r="B51" s="54"/>
      <c r="E51" s="108"/>
      <c r="F51" s="58"/>
      <c r="G51" s="108"/>
      <c r="H51" s="58"/>
      <c r="I51" s="108"/>
      <c r="J51" s="58"/>
      <c r="K51" s="108"/>
      <c r="L51" s="58"/>
      <c r="M51" s="108"/>
      <c r="N51" s="58"/>
      <c r="O51" s="108"/>
      <c r="P51" s="58"/>
      <c r="Q51" s="58"/>
      <c r="R51" s="58"/>
      <c r="S51" s="108"/>
    </row>
    <row r="52" spans="2:19" ht="12.75">
      <c r="B52" s="54"/>
      <c r="C52" s="54"/>
      <c r="E52" s="65"/>
      <c r="F52" s="66"/>
      <c r="G52" s="66"/>
      <c r="H52" s="66"/>
      <c r="I52" s="66"/>
      <c r="J52" s="66"/>
      <c r="K52" s="66"/>
      <c r="L52" s="66"/>
      <c r="M52" s="66"/>
      <c r="N52" s="66"/>
      <c r="O52" s="66"/>
      <c r="P52" s="66"/>
      <c r="Q52" s="66"/>
      <c r="R52" s="66"/>
      <c r="S52" s="57"/>
    </row>
    <row r="53" spans="2:19" ht="12.75">
      <c r="B53" s="54" t="s">
        <v>163</v>
      </c>
      <c r="C53" s="54"/>
      <c r="E53" s="115">
        <v>0</v>
      </c>
      <c r="F53" s="52"/>
      <c r="G53" s="52">
        <v>0</v>
      </c>
      <c r="H53" s="52"/>
      <c r="I53" s="52">
        <f>+I67-I50</f>
        <v>12940</v>
      </c>
      <c r="J53" s="52"/>
      <c r="K53" s="52">
        <v>0</v>
      </c>
      <c r="L53" s="52"/>
      <c r="M53" s="52">
        <v>0</v>
      </c>
      <c r="N53" s="52"/>
      <c r="O53" s="52">
        <f>SUM(E53:M53)</f>
        <v>12940</v>
      </c>
      <c r="P53" s="52"/>
      <c r="Q53" s="52">
        <v>0</v>
      </c>
      <c r="R53" s="52"/>
      <c r="S53" s="116">
        <f>SUM(O53:Q53)</f>
        <v>12940</v>
      </c>
    </row>
    <row r="54" spans="5:19" ht="12.75">
      <c r="E54" s="106"/>
      <c r="F54" s="67"/>
      <c r="G54" s="67"/>
      <c r="H54" s="67"/>
      <c r="I54" s="67"/>
      <c r="J54" s="67"/>
      <c r="K54" s="67"/>
      <c r="L54" s="67"/>
      <c r="M54" s="67"/>
      <c r="N54" s="67"/>
      <c r="O54" s="67"/>
      <c r="P54" s="67"/>
      <c r="Q54" s="67"/>
      <c r="R54" s="67"/>
      <c r="S54" s="107"/>
    </row>
    <row r="55" spans="2:19" ht="12.75">
      <c r="B55" s="54" t="s">
        <v>202</v>
      </c>
      <c r="E55" s="108">
        <f>SUM(E52:E54)</f>
        <v>0</v>
      </c>
      <c r="F55" s="58"/>
      <c r="G55" s="108">
        <f>SUM(G52:G54)</f>
        <v>0</v>
      </c>
      <c r="H55" s="108"/>
      <c r="I55" s="108">
        <f>SUM(I52:I54)</f>
        <v>12940</v>
      </c>
      <c r="J55" s="108"/>
      <c r="K55" s="108">
        <f>SUM(K52:K54)</f>
        <v>0</v>
      </c>
      <c r="L55" s="108"/>
      <c r="M55" s="108">
        <f>SUM(M52:M54)</f>
        <v>0</v>
      </c>
      <c r="N55" s="108"/>
      <c r="O55" s="108">
        <f>SUM(O52:O54)</f>
        <v>12940</v>
      </c>
      <c r="P55" s="108"/>
      <c r="Q55" s="108">
        <f>SUM(Q52:Q54)</f>
        <v>0</v>
      </c>
      <c r="R55" s="108"/>
      <c r="S55" s="108">
        <f>SUM(S52:S54)</f>
        <v>12940</v>
      </c>
    </row>
    <row r="56" spans="5:19" ht="12.75">
      <c r="E56" s="58"/>
      <c r="F56" s="58"/>
      <c r="G56" s="58"/>
      <c r="H56" s="58"/>
      <c r="I56" s="58"/>
      <c r="J56" s="58"/>
      <c r="K56" s="58"/>
      <c r="L56" s="58"/>
      <c r="M56" s="58"/>
      <c r="N56" s="58"/>
      <c r="O56" s="58"/>
      <c r="P56" s="58"/>
      <c r="Q56" s="58"/>
      <c r="R56" s="58"/>
      <c r="S56" s="58"/>
    </row>
    <row r="57" spans="2:19" ht="12.75">
      <c r="B57" s="54" t="s">
        <v>236</v>
      </c>
      <c r="C57" s="54"/>
      <c r="E57" s="52">
        <v>0</v>
      </c>
      <c r="F57" s="52"/>
      <c r="G57" s="52">
        <v>0</v>
      </c>
      <c r="H57" s="52"/>
      <c r="I57" s="52">
        <v>0</v>
      </c>
      <c r="J57" s="52"/>
      <c r="K57" s="52">
        <v>0</v>
      </c>
      <c r="L57" s="52"/>
      <c r="M57" s="52">
        <v>1057312.3231430827</v>
      </c>
      <c r="N57" s="52"/>
      <c r="O57" s="52">
        <f>SUM(E57:M57)</f>
        <v>1057312.3231430827</v>
      </c>
      <c r="P57" s="52"/>
      <c r="Q57" s="52">
        <v>-389808</v>
      </c>
      <c r="R57" s="52"/>
      <c r="S57" s="52">
        <f>SUM(O57:Q57)</f>
        <v>667504.3231430827</v>
      </c>
    </row>
    <row r="58" spans="5:19" ht="12.75">
      <c r="E58" s="53"/>
      <c r="F58" s="52"/>
      <c r="G58" s="53"/>
      <c r="H58" s="52"/>
      <c r="I58" s="53"/>
      <c r="J58" s="52"/>
      <c r="K58" s="53"/>
      <c r="L58" s="52"/>
      <c r="M58" s="53"/>
      <c r="N58" s="52"/>
      <c r="O58" s="53"/>
      <c r="P58" s="52"/>
      <c r="Q58" s="53"/>
      <c r="R58" s="52"/>
      <c r="S58" s="53"/>
    </row>
    <row r="59" spans="2:19" ht="12.75">
      <c r="B59" s="54" t="s">
        <v>237</v>
      </c>
      <c r="C59" s="54"/>
      <c r="E59" s="52">
        <f>SUM(E55:E58)</f>
        <v>0</v>
      </c>
      <c r="F59" s="52"/>
      <c r="G59" s="52">
        <f>SUM(G55:G58)</f>
        <v>0</v>
      </c>
      <c r="H59" s="52"/>
      <c r="I59" s="52">
        <f>SUM(I55:I58)</f>
        <v>12940</v>
      </c>
      <c r="J59" s="52"/>
      <c r="K59" s="52">
        <f>SUM(K55:K58)</f>
        <v>0</v>
      </c>
      <c r="L59" s="52"/>
      <c r="M59" s="52">
        <f>SUM(M55:M58)</f>
        <v>1057312.3231430827</v>
      </c>
      <c r="N59" s="52"/>
      <c r="O59" s="52">
        <f>SUM(O55:O58)</f>
        <v>1070252.3231430827</v>
      </c>
      <c r="P59" s="52"/>
      <c r="Q59" s="52">
        <f>SUM(Q55:Q58)</f>
        <v>-389808</v>
      </c>
      <c r="R59" s="52"/>
      <c r="S59" s="52">
        <f>SUM(S55:S58)</f>
        <v>680444.3231430827</v>
      </c>
    </row>
    <row r="60" spans="2:19" ht="12.75">
      <c r="B60" s="54"/>
      <c r="C60" s="54" t="s">
        <v>238</v>
      </c>
      <c r="E60" s="52"/>
      <c r="F60" s="52"/>
      <c r="G60" s="52"/>
      <c r="H60" s="52"/>
      <c r="I60" s="52"/>
      <c r="J60" s="52"/>
      <c r="K60" s="52"/>
      <c r="L60" s="52"/>
      <c r="M60" s="52"/>
      <c r="N60" s="52"/>
      <c r="O60" s="52"/>
      <c r="P60" s="52"/>
      <c r="Q60" s="52"/>
      <c r="R60" s="52"/>
      <c r="S60" s="52"/>
    </row>
    <row r="61" spans="2:19" ht="12.75">
      <c r="B61" s="54"/>
      <c r="C61" s="54"/>
      <c r="E61" s="52"/>
      <c r="F61" s="52"/>
      <c r="G61" s="52"/>
      <c r="H61" s="52"/>
      <c r="I61" s="52"/>
      <c r="J61" s="52"/>
      <c r="K61" s="52"/>
      <c r="L61" s="52"/>
      <c r="M61" s="52"/>
      <c r="N61" s="52"/>
      <c r="O61" s="52"/>
      <c r="P61" s="52"/>
      <c r="Q61" s="52"/>
      <c r="R61" s="52"/>
      <c r="S61" s="52"/>
    </row>
    <row r="62" spans="2:19" ht="12.75">
      <c r="B62" s="54" t="s">
        <v>256</v>
      </c>
      <c r="E62" s="108">
        <f>SUM(E45:E47)</f>
        <v>0</v>
      </c>
      <c r="F62" s="58"/>
      <c r="G62" s="108">
        <f>+G65-G48</f>
        <v>0</v>
      </c>
      <c r="H62" s="58"/>
      <c r="I62" s="108">
        <v>0</v>
      </c>
      <c r="J62" s="58"/>
      <c r="K62" s="108">
        <v>0</v>
      </c>
      <c r="L62" s="58"/>
      <c r="M62" s="108">
        <v>-1944344</v>
      </c>
      <c r="N62" s="58"/>
      <c r="O62" s="52">
        <f>SUM(E62:M62)</f>
        <v>-1944344</v>
      </c>
      <c r="P62" s="58"/>
      <c r="Q62" s="108">
        <v>-136800</v>
      </c>
      <c r="R62" s="58"/>
      <c r="S62" s="52">
        <f>SUM(O62:Q62)</f>
        <v>-2081144</v>
      </c>
    </row>
    <row r="63" spans="2:19" ht="12.75">
      <c r="B63" s="54"/>
      <c r="C63" s="54"/>
      <c r="E63" s="52"/>
      <c r="F63" s="52"/>
      <c r="G63" s="52"/>
      <c r="H63" s="52"/>
      <c r="I63" s="52"/>
      <c r="J63" s="52"/>
      <c r="K63" s="52"/>
      <c r="L63" s="52"/>
      <c r="M63" s="52"/>
      <c r="N63" s="52"/>
      <c r="O63" s="52"/>
      <c r="P63" s="52"/>
      <c r="Q63" s="52"/>
      <c r="R63" s="52"/>
      <c r="S63" s="52"/>
    </row>
    <row r="64" spans="2:19" ht="12.75">
      <c r="B64" s="54" t="s">
        <v>239</v>
      </c>
      <c r="E64" s="108">
        <f>SUM(E47:E49)</f>
        <v>0</v>
      </c>
      <c r="F64" s="58"/>
      <c r="G64" s="108">
        <f>+G67-G50</f>
        <v>-254141</v>
      </c>
      <c r="H64" s="58"/>
      <c r="I64" s="108">
        <v>0</v>
      </c>
      <c r="J64" s="58"/>
      <c r="K64" s="108">
        <v>0</v>
      </c>
      <c r="L64" s="58"/>
      <c r="M64" s="108">
        <v>0</v>
      </c>
      <c r="N64" s="58"/>
      <c r="O64" s="52">
        <f>SUM(E64:M64)</f>
        <v>-254141</v>
      </c>
      <c r="P64" s="58"/>
      <c r="Q64" s="108">
        <v>0</v>
      </c>
      <c r="R64" s="58"/>
      <c r="S64" s="52">
        <f>SUM(O64:Q64)</f>
        <v>-254141</v>
      </c>
    </row>
    <row r="65" spans="5:19" ht="12.75">
      <c r="E65" s="53"/>
      <c r="F65" s="52"/>
      <c r="G65" s="53"/>
      <c r="H65" s="52"/>
      <c r="I65" s="53"/>
      <c r="J65" s="52"/>
      <c r="K65" s="53"/>
      <c r="L65" s="52"/>
      <c r="M65" s="53"/>
      <c r="N65" s="52"/>
      <c r="O65" s="53"/>
      <c r="P65" s="52"/>
      <c r="Q65" s="53"/>
      <c r="R65" s="52"/>
      <c r="S65" s="53"/>
    </row>
    <row r="66" spans="5:19" ht="12.75">
      <c r="E66" s="52"/>
      <c r="F66" s="52"/>
      <c r="G66" s="52"/>
      <c r="H66" s="52"/>
      <c r="I66" s="52"/>
      <c r="J66" s="52"/>
      <c r="K66" s="52"/>
      <c r="L66" s="52"/>
      <c r="M66" s="52"/>
      <c r="N66" s="52"/>
      <c r="O66" s="52"/>
      <c r="P66" s="52"/>
      <c r="Q66" s="52"/>
      <c r="R66" s="52"/>
      <c r="S66" s="52"/>
    </row>
    <row r="67" spans="2:25" ht="12.75">
      <c r="B67" s="54" t="s">
        <v>273</v>
      </c>
      <c r="C67" s="54"/>
      <c r="E67" s="52">
        <f>SUM(E59:E65)+E50</f>
        <v>45476500</v>
      </c>
      <c r="F67" s="52"/>
      <c r="G67" s="52">
        <f>+'[1]BS'!H54</f>
        <v>-498417</v>
      </c>
      <c r="H67" s="52"/>
      <c r="I67" s="52">
        <f>+'[1]BS'!H52</f>
        <v>83785</v>
      </c>
      <c r="J67" s="52"/>
      <c r="K67" s="52">
        <f>SUM(K59:K65)+K50</f>
        <v>1999481</v>
      </c>
      <c r="L67" s="52"/>
      <c r="M67" s="52">
        <f>SUM(M59:M65)+M50</f>
        <v>11845461.323143084</v>
      </c>
      <c r="N67" s="52"/>
      <c r="O67" s="52">
        <f>SUM(O59:O65)+O50</f>
        <v>58906810.32314308</v>
      </c>
      <c r="P67" s="52"/>
      <c r="Q67" s="52">
        <f>SUM(Q59:Q65)+Q50</f>
        <v>7697150</v>
      </c>
      <c r="R67" s="52"/>
      <c r="S67" s="52">
        <f>SUM(S59:S65)+S50</f>
        <v>66603960.32314308</v>
      </c>
      <c r="X67" s="112"/>
      <c r="Y67" s="114"/>
    </row>
    <row r="68" spans="5:19" ht="13.5" thickBot="1">
      <c r="E68" s="55"/>
      <c r="F68" s="52"/>
      <c r="G68" s="55"/>
      <c r="H68" s="52"/>
      <c r="I68" s="55"/>
      <c r="J68" s="52"/>
      <c r="K68" s="55"/>
      <c r="L68" s="52"/>
      <c r="M68" s="55"/>
      <c r="N68" s="52"/>
      <c r="O68" s="55"/>
      <c r="P68" s="52"/>
      <c r="Q68" s="55"/>
      <c r="R68" s="52"/>
      <c r="S68" s="55"/>
    </row>
    <row r="69" spans="5:19" ht="13.5" thickTop="1">
      <c r="E69" s="52"/>
      <c r="F69" s="52"/>
      <c r="G69" s="52"/>
      <c r="H69" s="52"/>
      <c r="I69" s="52"/>
      <c r="J69" s="52"/>
      <c r="K69" s="52"/>
      <c r="L69" s="52"/>
      <c r="M69" s="52"/>
      <c r="N69" s="52"/>
      <c r="O69" s="52"/>
      <c r="P69" s="52"/>
      <c r="Q69" s="52"/>
      <c r="R69" s="52"/>
      <c r="S69" s="52"/>
    </row>
    <row r="70" spans="2:23" ht="15">
      <c r="B70" s="3" t="s">
        <v>168</v>
      </c>
      <c r="E70" s="52"/>
      <c r="F70" s="52"/>
      <c r="G70" s="52"/>
      <c r="H70" s="52"/>
      <c r="I70" s="52"/>
      <c r="K70" s="52"/>
      <c r="L70" s="52"/>
      <c r="M70" s="52"/>
      <c r="N70" s="52"/>
      <c r="O70" s="52"/>
      <c r="P70" s="52"/>
      <c r="Q70" s="52"/>
      <c r="R70" s="52"/>
      <c r="S70" s="52"/>
      <c r="T70" s="52"/>
      <c r="U70" s="52"/>
      <c r="V70" s="52"/>
      <c r="W70" s="52"/>
    </row>
    <row r="71" spans="2:23" ht="15">
      <c r="B71" s="3" t="s">
        <v>178</v>
      </c>
      <c r="E71" s="52"/>
      <c r="F71" s="52"/>
      <c r="G71" s="52"/>
      <c r="H71" s="52"/>
      <c r="I71" s="52"/>
      <c r="K71" s="52"/>
      <c r="L71" s="52"/>
      <c r="M71" s="52"/>
      <c r="N71" s="52"/>
      <c r="O71" s="52"/>
      <c r="P71" s="52"/>
      <c r="Q71" s="52"/>
      <c r="R71" s="52"/>
      <c r="S71" s="52"/>
      <c r="T71" s="52"/>
      <c r="U71" s="52"/>
      <c r="V71" s="52"/>
      <c r="W71" s="52"/>
    </row>
    <row r="72" spans="5:23" ht="12.75">
      <c r="E72" s="52"/>
      <c r="F72" s="52"/>
      <c r="G72" s="52"/>
      <c r="H72" s="52"/>
      <c r="I72" s="52"/>
      <c r="K72" s="52"/>
      <c r="L72" s="52"/>
      <c r="M72" s="52"/>
      <c r="N72" s="52"/>
      <c r="O72" s="52"/>
      <c r="P72" s="52"/>
      <c r="Q72" s="52"/>
      <c r="R72" s="52"/>
      <c r="S72" s="52"/>
      <c r="T72" s="52"/>
      <c r="U72" s="52"/>
      <c r="V72" s="52"/>
      <c r="W72" s="52"/>
    </row>
    <row r="89" spans="1:20" ht="12.75">
      <c r="A89" s="169"/>
      <c r="B89" s="170"/>
      <c r="C89" s="170"/>
      <c r="D89" s="170"/>
      <c r="E89" s="170"/>
      <c r="F89" s="170"/>
      <c r="G89" s="170"/>
      <c r="H89" s="170"/>
      <c r="I89" s="170"/>
      <c r="J89" s="170"/>
      <c r="K89" s="170"/>
      <c r="L89" s="170"/>
      <c r="M89" s="170"/>
      <c r="N89" s="170"/>
      <c r="O89" s="170"/>
      <c r="P89" s="170"/>
      <c r="Q89" s="170"/>
      <c r="R89" s="170"/>
      <c r="S89" s="170"/>
      <c r="T89" s="170"/>
    </row>
  </sheetData>
  <mergeCells count="3">
    <mergeCell ref="G9:M9"/>
    <mergeCell ref="G10:K10"/>
    <mergeCell ref="A89:T89"/>
  </mergeCells>
  <printOptions horizontalCentered="1"/>
  <pageMargins left="0.7" right="0.34" top="1" bottom="1" header="0.5" footer="0.5"/>
  <pageSetup horizontalDpi="300" verticalDpi="300" orientation="portrait" paperSize="9" scale="61" r:id="rId1"/>
</worksheet>
</file>

<file path=xl/worksheets/sheet5.xml><?xml version="1.0" encoding="utf-8"?>
<worksheet xmlns="http://schemas.openxmlformats.org/spreadsheetml/2006/main" xmlns:r="http://schemas.openxmlformats.org/officeDocument/2006/relationships">
  <dimension ref="B2:S489"/>
  <sheetViews>
    <sheetView zoomScale="70" zoomScaleNormal="70" workbookViewId="0" topLeftCell="A190">
      <selection activeCell="L204" sqref="L204"/>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5.77734375" style="0" customWidth="1"/>
    <col min="7" max="7" width="11.99609375" style="0" customWidth="1"/>
    <col min="8" max="8" width="2.10546875" style="0" customWidth="1"/>
    <col min="9" max="9" width="14.6640625" style="0" customWidth="1"/>
    <col min="10" max="10" width="3.77734375" style="0" customWidth="1"/>
    <col min="11" max="11" width="13.5546875" style="0" customWidth="1"/>
    <col min="12" max="12" width="1.88671875" style="0" customWidth="1"/>
    <col min="13" max="13" width="12.3359375" style="0" customWidth="1"/>
    <col min="14" max="14" width="1.99609375" style="0" customWidth="1"/>
    <col min="15" max="15" width="12.4453125" style="0" customWidth="1"/>
    <col min="16" max="16" width="1.4375" style="0" customWidth="1"/>
    <col min="17" max="17" width="11.6640625" style="0" customWidth="1"/>
    <col min="18" max="18" width="3.3359375" style="0" customWidth="1"/>
    <col min="19" max="19" width="12.3359375" style="0" customWidth="1"/>
    <col min="20" max="20" width="11.88671875" style="0" customWidth="1"/>
    <col min="22" max="22" width="6.3359375" style="0" customWidth="1"/>
  </cols>
  <sheetData>
    <row r="2" ht="15.75">
      <c r="B2" s="2" t="s">
        <v>3</v>
      </c>
    </row>
    <row r="3" ht="15">
      <c r="B3" s="10" t="s">
        <v>2</v>
      </c>
    </row>
    <row r="4" ht="15">
      <c r="B4" s="10"/>
    </row>
    <row r="5" ht="15.75">
      <c r="B5" s="28" t="s">
        <v>65</v>
      </c>
    </row>
    <row r="7" spans="2:18" ht="15">
      <c r="B7" s="14" t="s">
        <v>66</v>
      </c>
      <c r="C7" s="32"/>
      <c r="D7" s="32"/>
      <c r="E7" s="32"/>
      <c r="F7" s="32"/>
      <c r="G7" s="32"/>
      <c r="H7" s="32"/>
      <c r="I7" s="32"/>
      <c r="J7" s="32"/>
      <c r="K7" s="32"/>
      <c r="L7" s="32"/>
      <c r="M7" s="32"/>
      <c r="N7" s="32"/>
      <c r="O7" s="32"/>
      <c r="P7" s="32"/>
      <c r="Q7" s="32"/>
      <c r="R7" s="32"/>
    </row>
    <row r="8" spans="3:18" ht="15">
      <c r="C8" s="172"/>
      <c r="D8" s="172"/>
      <c r="E8" s="172"/>
      <c r="F8" s="172"/>
      <c r="G8" s="172"/>
      <c r="H8" s="172"/>
      <c r="I8" s="172"/>
      <c r="J8" s="172"/>
      <c r="K8" s="172"/>
      <c r="L8" s="172"/>
      <c r="M8" s="172"/>
      <c r="N8" s="172"/>
      <c r="O8" s="172"/>
      <c r="P8" s="69"/>
      <c r="Q8" s="69"/>
      <c r="R8" s="69"/>
    </row>
    <row r="77" spans="2:18" ht="15">
      <c r="B77" s="1"/>
      <c r="C77" s="1"/>
      <c r="D77" s="1"/>
      <c r="E77" s="1"/>
      <c r="F77" s="1"/>
      <c r="G77" s="1"/>
      <c r="H77" s="1"/>
      <c r="I77" s="1"/>
      <c r="J77" s="1"/>
      <c r="K77" s="1"/>
      <c r="L77" s="1"/>
      <c r="M77" s="1"/>
      <c r="N77" s="1"/>
      <c r="O77" s="1"/>
      <c r="P77" s="1"/>
      <c r="Q77" s="1"/>
      <c r="R77" s="1"/>
    </row>
    <row r="78" spans="2:18" ht="15">
      <c r="B78" s="1"/>
      <c r="C78" s="1"/>
      <c r="D78" s="1"/>
      <c r="E78" s="1"/>
      <c r="F78" s="1"/>
      <c r="G78" s="1"/>
      <c r="H78" s="1"/>
      <c r="I78" s="1"/>
      <c r="J78" s="1"/>
      <c r="K78" s="1"/>
      <c r="L78" s="1"/>
      <c r="M78" s="1"/>
      <c r="N78" s="1"/>
      <c r="O78" s="1"/>
      <c r="P78" s="1"/>
      <c r="Q78" s="1"/>
      <c r="R78" s="1"/>
    </row>
    <row r="79" spans="2:18" ht="15">
      <c r="B79" s="1"/>
      <c r="C79" s="1"/>
      <c r="D79" s="1"/>
      <c r="E79" s="1"/>
      <c r="F79" s="1"/>
      <c r="G79" s="1"/>
      <c r="H79" s="1"/>
      <c r="I79" s="1"/>
      <c r="J79" s="1"/>
      <c r="K79" s="1"/>
      <c r="L79" s="1"/>
      <c r="M79" s="1"/>
      <c r="N79" s="1"/>
      <c r="O79" s="1"/>
      <c r="P79" s="1"/>
      <c r="Q79" s="1"/>
      <c r="R79" s="1"/>
    </row>
    <row r="80" spans="2:18" ht="15">
      <c r="B80" s="1"/>
      <c r="C80" s="1"/>
      <c r="D80" s="1"/>
      <c r="E80" s="1"/>
      <c r="F80" s="1"/>
      <c r="G80" s="1"/>
      <c r="H80" s="1"/>
      <c r="I80" s="1"/>
      <c r="J80" s="1"/>
      <c r="K80" s="1"/>
      <c r="L80" s="1"/>
      <c r="M80" s="1"/>
      <c r="N80" s="1"/>
      <c r="O80" s="1"/>
      <c r="P80" s="1"/>
      <c r="Q80" s="1"/>
      <c r="R80" s="1"/>
    </row>
    <row r="81" spans="2:18" ht="15">
      <c r="B81" s="1"/>
      <c r="C81" s="1"/>
      <c r="D81" s="1"/>
      <c r="E81" s="1"/>
      <c r="F81" s="1"/>
      <c r="G81" s="1"/>
      <c r="H81" s="1"/>
      <c r="I81" s="1"/>
      <c r="J81" s="1"/>
      <c r="K81" s="1"/>
      <c r="L81" s="1"/>
      <c r="M81" s="1"/>
      <c r="N81" s="1"/>
      <c r="O81" s="1"/>
      <c r="P81" s="1"/>
      <c r="Q81" s="1"/>
      <c r="R81" s="1"/>
    </row>
    <row r="82" spans="2:18" ht="15">
      <c r="B82" s="164"/>
      <c r="C82" s="164"/>
      <c r="D82" s="164"/>
      <c r="E82" s="164"/>
      <c r="F82" s="164"/>
      <c r="G82" s="164"/>
      <c r="H82" s="164"/>
      <c r="I82" s="164"/>
      <c r="J82" s="164"/>
      <c r="K82" s="164"/>
      <c r="L82" s="164"/>
      <c r="M82" s="164"/>
      <c r="N82" s="164"/>
      <c r="O82" s="164"/>
      <c r="P82" s="164"/>
      <c r="Q82" s="164"/>
      <c r="R82" s="164"/>
    </row>
    <row r="83" spans="2:18" ht="15">
      <c r="B83" s="1"/>
      <c r="C83" s="1"/>
      <c r="D83" s="1"/>
      <c r="E83" s="1"/>
      <c r="F83" s="1"/>
      <c r="G83" s="1"/>
      <c r="H83" s="1"/>
      <c r="I83" s="1"/>
      <c r="J83" s="1"/>
      <c r="K83" s="1"/>
      <c r="L83" s="1"/>
      <c r="M83" s="1"/>
      <c r="N83" s="1"/>
      <c r="O83" s="1"/>
      <c r="P83" s="1"/>
      <c r="Q83" s="1"/>
      <c r="R83" s="1"/>
    </row>
    <row r="99" spans="2:3" ht="15.75">
      <c r="B99" s="14" t="s">
        <v>67</v>
      </c>
      <c r="C99" s="28" t="s">
        <v>222</v>
      </c>
    </row>
    <row r="100" ht="15">
      <c r="C100" t="s">
        <v>223</v>
      </c>
    </row>
    <row r="102" spans="3:13" ht="15">
      <c r="C102" s="32"/>
      <c r="D102" s="32"/>
      <c r="E102" s="32"/>
      <c r="F102" s="32"/>
      <c r="G102" s="32"/>
      <c r="H102" s="32"/>
      <c r="I102" s="1" t="s">
        <v>224</v>
      </c>
      <c r="J102" s="32"/>
      <c r="K102" s="1" t="s">
        <v>225</v>
      </c>
      <c r="L102" s="32"/>
      <c r="M102" s="1" t="s">
        <v>226</v>
      </c>
    </row>
    <row r="103" spans="3:13" ht="15">
      <c r="C103" s="32"/>
      <c r="D103" s="32"/>
      <c r="E103" s="32"/>
      <c r="F103" s="32"/>
      <c r="G103" s="32"/>
      <c r="H103" s="32"/>
      <c r="I103" s="140" t="s">
        <v>227</v>
      </c>
      <c r="J103" s="32"/>
      <c r="K103" s="140"/>
      <c r="L103" s="32"/>
      <c r="M103" s="140"/>
    </row>
    <row r="104" spans="3:13" ht="15">
      <c r="C104" s="32"/>
      <c r="D104" s="32"/>
      <c r="E104" s="32"/>
      <c r="F104" s="32"/>
      <c r="G104" s="32"/>
      <c r="H104" s="32"/>
      <c r="I104" s="9" t="s">
        <v>156</v>
      </c>
      <c r="J104" s="32"/>
      <c r="K104" s="9" t="s">
        <v>156</v>
      </c>
      <c r="L104" s="32"/>
      <c r="M104" s="9" t="s">
        <v>156</v>
      </c>
    </row>
    <row r="105" spans="3:13" ht="15">
      <c r="C105" s="141" t="s">
        <v>228</v>
      </c>
      <c r="D105" s="32"/>
      <c r="E105" s="32"/>
      <c r="F105" s="32"/>
      <c r="G105" s="32"/>
      <c r="H105" s="32"/>
      <c r="I105" s="32"/>
      <c r="J105" s="32"/>
      <c r="K105" s="32"/>
      <c r="L105" s="32"/>
      <c r="M105" s="32"/>
    </row>
    <row r="106" spans="3:13" ht="15">
      <c r="C106" s="32" t="s">
        <v>240</v>
      </c>
      <c r="D106" s="32"/>
      <c r="E106" s="32"/>
      <c r="F106" s="32"/>
      <c r="G106" s="32"/>
      <c r="H106" s="45"/>
      <c r="I106" s="45">
        <v>24413246</v>
      </c>
      <c r="J106" s="32"/>
      <c r="K106" s="45">
        <v>-5540443</v>
      </c>
      <c r="L106" s="45"/>
      <c r="M106" s="45">
        <f aca="true" t="shared" si="0" ref="M106:M111">SUM(I106:K106)</f>
        <v>18872803</v>
      </c>
    </row>
    <row r="107" spans="3:13" ht="15">
      <c r="C107" s="32" t="s">
        <v>229</v>
      </c>
      <c r="D107" s="32"/>
      <c r="E107" s="32"/>
      <c r="F107" s="32"/>
      <c r="G107" s="32"/>
      <c r="H107" s="45"/>
      <c r="I107" s="45">
        <v>1753427</v>
      </c>
      <c r="J107" s="32"/>
      <c r="K107" s="45">
        <v>3130335</v>
      </c>
      <c r="L107" s="45"/>
      <c r="M107" s="45">
        <f t="shared" si="0"/>
        <v>4883762</v>
      </c>
    </row>
    <row r="108" spans="3:13" ht="15">
      <c r="C108" s="32" t="s">
        <v>232</v>
      </c>
      <c r="D108" s="32"/>
      <c r="E108" s="32"/>
      <c r="F108" s="32"/>
      <c r="G108" s="32"/>
      <c r="H108" s="45"/>
      <c r="I108" s="45">
        <v>0</v>
      </c>
      <c r="J108" s="32"/>
      <c r="K108" s="45">
        <v>1540443</v>
      </c>
      <c r="L108" s="45"/>
      <c r="M108" s="45">
        <f t="shared" si="0"/>
        <v>1540443</v>
      </c>
    </row>
    <row r="109" spans="3:13" ht="15">
      <c r="C109" s="32" t="s">
        <v>241</v>
      </c>
      <c r="D109" s="32"/>
      <c r="E109" s="32"/>
      <c r="F109" s="32"/>
      <c r="G109" s="32"/>
      <c r="H109" s="45"/>
      <c r="I109" s="147">
        <v>2420834</v>
      </c>
      <c r="J109" s="32"/>
      <c r="K109" s="147">
        <v>-421353</v>
      </c>
      <c r="L109" s="45"/>
      <c r="M109" s="45">
        <f t="shared" si="0"/>
        <v>1999481</v>
      </c>
    </row>
    <row r="110" spans="3:13" ht="15">
      <c r="C110" t="s">
        <v>242</v>
      </c>
      <c r="I110" s="119">
        <v>8628587</v>
      </c>
      <c r="K110" s="119">
        <v>-404829</v>
      </c>
      <c r="M110" s="45">
        <f t="shared" si="0"/>
        <v>8223758</v>
      </c>
    </row>
    <row r="111" spans="3:13" ht="15">
      <c r="C111" t="s">
        <v>155</v>
      </c>
      <c r="I111" s="119">
        <v>1213662</v>
      </c>
      <c r="K111" s="119">
        <v>-43483</v>
      </c>
      <c r="M111" s="45">
        <f t="shared" si="0"/>
        <v>1170179</v>
      </c>
    </row>
    <row r="115" spans="2:3" ht="15.75">
      <c r="B115" s="14" t="s">
        <v>230</v>
      </c>
      <c r="C115" s="2" t="s">
        <v>68</v>
      </c>
    </row>
    <row r="116" spans="2:3" ht="15">
      <c r="B116" s="14"/>
      <c r="C116" s="32" t="s">
        <v>203</v>
      </c>
    </row>
    <row r="117" spans="2:3" ht="15">
      <c r="B117" s="14"/>
      <c r="C117" s="32"/>
    </row>
    <row r="118" spans="2:3" ht="15">
      <c r="B118" s="14"/>
      <c r="C118" s="32"/>
    </row>
    <row r="119" spans="2:3" ht="15.75">
      <c r="B119" s="14" t="s">
        <v>69</v>
      </c>
      <c r="C119" s="2" t="s">
        <v>28</v>
      </c>
    </row>
    <row r="120" spans="2:18" ht="15">
      <c r="B120" s="14"/>
      <c r="C120" s="171" t="s">
        <v>164</v>
      </c>
      <c r="D120" s="171"/>
      <c r="E120" s="171"/>
      <c r="F120" s="171"/>
      <c r="G120" s="171"/>
      <c r="H120" s="171"/>
      <c r="I120" s="171"/>
      <c r="J120" s="171"/>
      <c r="K120" s="171"/>
      <c r="L120" s="171"/>
      <c r="M120" s="171"/>
      <c r="N120" s="171"/>
      <c r="O120" s="171"/>
      <c r="P120" s="68"/>
      <c r="Q120" s="68"/>
      <c r="R120" s="68"/>
    </row>
    <row r="121" spans="2:18" ht="15">
      <c r="B121" s="14"/>
      <c r="C121" s="68"/>
      <c r="D121" s="68"/>
      <c r="E121" s="68"/>
      <c r="F121" s="68"/>
      <c r="G121" s="68"/>
      <c r="H121" s="68"/>
      <c r="I121" s="68"/>
      <c r="J121" s="68"/>
      <c r="K121" s="68"/>
      <c r="L121" s="68"/>
      <c r="M121" s="68"/>
      <c r="N121" s="68"/>
      <c r="O121" s="68"/>
      <c r="P121" s="68"/>
      <c r="Q121" s="68"/>
      <c r="R121" s="68"/>
    </row>
    <row r="122" spans="2:3" ht="15">
      <c r="B122" s="14"/>
      <c r="C122" s="32"/>
    </row>
    <row r="123" spans="2:3" ht="15">
      <c r="B123" s="14"/>
      <c r="C123" s="32"/>
    </row>
    <row r="124" spans="2:3" ht="15.75">
      <c r="B124" s="14" t="s">
        <v>70</v>
      </c>
      <c r="C124" s="2" t="s">
        <v>21</v>
      </c>
    </row>
    <row r="125" spans="3:18" ht="15" customHeight="1">
      <c r="C125" s="173" t="s">
        <v>254</v>
      </c>
      <c r="D125" s="173"/>
      <c r="E125" s="173"/>
      <c r="F125" s="173"/>
      <c r="G125" s="173"/>
      <c r="H125" s="173"/>
      <c r="I125" s="173"/>
      <c r="J125" s="173"/>
      <c r="K125" s="173"/>
      <c r="L125" s="173"/>
      <c r="M125" s="173"/>
      <c r="N125" s="173"/>
      <c r="O125" s="173"/>
      <c r="P125" s="70"/>
      <c r="Q125" s="70"/>
      <c r="R125" s="70"/>
    </row>
    <row r="130" ht="15">
      <c r="B130" s="14" t="s">
        <v>71</v>
      </c>
    </row>
    <row r="137" ht="15">
      <c r="B137" s="14" t="s">
        <v>72</v>
      </c>
    </row>
    <row r="141" spans="3:4" ht="15.75">
      <c r="C141" t="s">
        <v>37</v>
      </c>
      <c r="D141" s="28" t="s">
        <v>38</v>
      </c>
    </row>
    <row r="142" ht="15">
      <c r="D142" t="s">
        <v>274</v>
      </c>
    </row>
    <row r="143" ht="15">
      <c r="D143" t="s">
        <v>275</v>
      </c>
    </row>
    <row r="144" ht="15">
      <c r="D144" t="s">
        <v>204</v>
      </c>
    </row>
    <row r="146" ht="15">
      <c r="D146" t="s">
        <v>205</v>
      </c>
    </row>
    <row r="147" ht="15">
      <c r="D147" t="s">
        <v>276</v>
      </c>
    </row>
    <row r="148" ht="15">
      <c r="D148" t="s">
        <v>277</v>
      </c>
    </row>
    <row r="152" spans="2:3" ht="15">
      <c r="B152" s="14" t="s">
        <v>73</v>
      </c>
      <c r="C152" s="32"/>
    </row>
    <row r="154" spans="9:14" ht="15">
      <c r="I154" s="1"/>
      <c r="J154" s="32"/>
      <c r="K154" s="32"/>
      <c r="L154" s="32"/>
      <c r="M154" s="1"/>
      <c r="N154" s="1"/>
    </row>
    <row r="155" spans="9:14" ht="15">
      <c r="I155" s="1"/>
      <c r="J155" s="32"/>
      <c r="K155" s="32"/>
      <c r="L155" s="32"/>
      <c r="M155" s="1"/>
      <c r="N155" s="1"/>
    </row>
    <row r="156" spans="9:14" ht="15">
      <c r="I156" s="1"/>
      <c r="J156" s="32"/>
      <c r="K156" s="32"/>
      <c r="L156" s="32"/>
      <c r="M156" s="1"/>
      <c r="N156" s="1"/>
    </row>
    <row r="157" spans="9:14" ht="15">
      <c r="I157" s="1"/>
      <c r="J157" s="32"/>
      <c r="K157" s="32"/>
      <c r="L157" s="32"/>
      <c r="M157" s="1"/>
      <c r="N157" s="1"/>
    </row>
    <row r="158" spans="9:14" ht="15">
      <c r="I158" s="1"/>
      <c r="J158" s="32"/>
      <c r="K158" s="32"/>
      <c r="L158" s="32"/>
      <c r="M158" s="1"/>
      <c r="N158" s="1"/>
    </row>
    <row r="159" spans="9:14" ht="15">
      <c r="I159" s="1"/>
      <c r="J159" s="32"/>
      <c r="K159" s="32"/>
      <c r="L159" s="32"/>
      <c r="M159" s="1"/>
      <c r="N159" s="1"/>
    </row>
    <row r="160" spans="9:14" ht="15">
      <c r="I160" s="1"/>
      <c r="J160" s="32"/>
      <c r="K160" s="32"/>
      <c r="L160" s="32"/>
      <c r="M160" s="1"/>
      <c r="N160" s="1"/>
    </row>
    <row r="161" spans="9:14" ht="15">
      <c r="I161" s="1"/>
      <c r="J161" s="32"/>
      <c r="K161" s="32"/>
      <c r="L161" s="32"/>
      <c r="M161" s="1"/>
      <c r="N161" s="1"/>
    </row>
    <row r="162" spans="9:14" ht="15">
      <c r="I162" s="1"/>
      <c r="J162" s="32"/>
      <c r="K162" s="32"/>
      <c r="L162" s="32"/>
      <c r="M162" s="1"/>
      <c r="N162" s="1"/>
    </row>
    <row r="163" spans="9:14" ht="15">
      <c r="I163" s="1"/>
      <c r="J163" s="32"/>
      <c r="K163" s="32"/>
      <c r="L163" s="32"/>
      <c r="M163" s="1"/>
      <c r="N163" s="1"/>
    </row>
    <row r="164" spans="2:18" ht="15">
      <c r="B164" s="164"/>
      <c r="C164" s="164"/>
      <c r="D164" s="164"/>
      <c r="E164" s="164"/>
      <c r="F164" s="164"/>
      <c r="G164" s="164"/>
      <c r="H164" s="164"/>
      <c r="I164" s="164"/>
      <c r="J164" s="164"/>
      <c r="K164" s="164"/>
      <c r="L164" s="164"/>
      <c r="M164" s="164"/>
      <c r="N164" s="164"/>
      <c r="O164" s="164"/>
      <c r="P164" s="164"/>
      <c r="Q164" s="164"/>
      <c r="R164" s="164"/>
    </row>
    <row r="165" spans="2:3" ht="15.75">
      <c r="B165" s="14" t="s">
        <v>74</v>
      </c>
      <c r="C165" s="2" t="s">
        <v>30</v>
      </c>
    </row>
    <row r="166" spans="2:3" ht="15.75">
      <c r="B166" s="14"/>
      <c r="C166" s="2"/>
    </row>
    <row r="167" spans="2:16" ht="15.75">
      <c r="B167" s="14"/>
      <c r="C167" s="2"/>
      <c r="K167" s="3"/>
      <c r="L167" s="18" t="s">
        <v>4</v>
      </c>
      <c r="M167" s="23"/>
      <c r="N167" s="23"/>
      <c r="P167" s="18" t="s">
        <v>96</v>
      </c>
    </row>
    <row r="168" spans="2:17" ht="15.75">
      <c r="B168" s="14"/>
      <c r="C168" s="2"/>
      <c r="K168" s="18" t="s">
        <v>5</v>
      </c>
      <c r="L168" s="17"/>
      <c r="M168" s="18" t="s">
        <v>10</v>
      </c>
      <c r="N168" s="18"/>
      <c r="O168" s="3"/>
      <c r="P168" s="3"/>
      <c r="Q168" s="18"/>
    </row>
    <row r="169" spans="2:17" ht="15.75">
      <c r="B169" s="14"/>
      <c r="C169" s="2"/>
      <c r="K169" s="18" t="s">
        <v>6</v>
      </c>
      <c r="L169" s="17"/>
      <c r="M169" s="18" t="s">
        <v>6</v>
      </c>
      <c r="N169" s="18"/>
      <c r="O169" s="18" t="s">
        <v>5</v>
      </c>
      <c r="P169" s="18"/>
      <c r="Q169" s="18" t="s">
        <v>10</v>
      </c>
    </row>
    <row r="170" spans="2:17" ht="15.75">
      <c r="B170" s="14"/>
      <c r="C170" s="2"/>
      <c r="K170" s="18" t="s">
        <v>7</v>
      </c>
      <c r="L170" s="17"/>
      <c r="M170" s="18" t="s">
        <v>7</v>
      </c>
      <c r="N170" s="18"/>
      <c r="O170" s="18" t="s">
        <v>6</v>
      </c>
      <c r="P170" s="18"/>
      <c r="Q170" s="18" t="s">
        <v>6</v>
      </c>
    </row>
    <row r="171" spans="2:17" ht="15.75">
      <c r="B171" s="14"/>
      <c r="C171" s="2"/>
      <c r="K171" s="18" t="s">
        <v>266</v>
      </c>
      <c r="L171" s="17"/>
      <c r="M171" s="19" t="s">
        <v>278</v>
      </c>
      <c r="N171" s="19"/>
      <c r="O171" s="18" t="str">
        <f>+K171</f>
        <v>30/9/2006</v>
      </c>
      <c r="P171" s="17"/>
      <c r="Q171" s="19" t="str">
        <f>+M171</f>
        <v>30/9/2005</v>
      </c>
    </row>
    <row r="172" spans="2:17" ht="15.75">
      <c r="B172" s="14"/>
      <c r="C172" s="2"/>
      <c r="K172" s="1" t="s">
        <v>156</v>
      </c>
      <c r="M172" s="1" t="s">
        <v>156</v>
      </c>
      <c r="O172" s="1" t="s">
        <v>156</v>
      </c>
      <c r="Q172" s="1" t="s">
        <v>156</v>
      </c>
    </row>
    <row r="173" spans="2:17" ht="15.75">
      <c r="B173" s="14"/>
      <c r="C173" s="2" t="s">
        <v>206</v>
      </c>
      <c r="K173" s="1"/>
      <c r="M173" s="1"/>
      <c r="O173" s="1"/>
      <c r="Q173" s="1"/>
    </row>
    <row r="174" spans="2:17" ht="15">
      <c r="B174" s="14"/>
      <c r="C174" s="32"/>
      <c r="D174" s="32" t="s">
        <v>207</v>
      </c>
      <c r="K174" s="119">
        <v>3982117</v>
      </c>
      <c r="L174" s="119"/>
      <c r="M174" s="119">
        <v>6479886</v>
      </c>
      <c r="N174" s="119"/>
      <c r="O174" s="119">
        <v>10925107</v>
      </c>
      <c r="P174" s="119"/>
      <c r="Q174" s="119">
        <v>16566230</v>
      </c>
    </row>
    <row r="175" spans="2:17" ht="15">
      <c r="B175" s="14"/>
      <c r="C175" s="32"/>
      <c r="D175" s="32" t="s">
        <v>208</v>
      </c>
      <c r="K175" s="119">
        <v>6521076</v>
      </c>
      <c r="L175" s="119"/>
      <c r="M175" s="119">
        <v>6389000</v>
      </c>
      <c r="N175" s="119"/>
      <c r="O175" s="119">
        <v>22467424</v>
      </c>
      <c r="P175" s="119"/>
      <c r="Q175" s="119">
        <v>25034815</v>
      </c>
    </row>
    <row r="176" spans="2:17" ht="15">
      <c r="B176" s="14"/>
      <c r="C176" s="32"/>
      <c r="D176" s="32" t="s">
        <v>209</v>
      </c>
      <c r="K176" s="119">
        <v>5211056</v>
      </c>
      <c r="L176" s="119"/>
      <c r="M176" s="119">
        <v>12082090</v>
      </c>
      <c r="N176" s="119"/>
      <c r="O176" s="119">
        <v>19329044</v>
      </c>
      <c r="P176" s="119"/>
      <c r="Q176" s="119">
        <v>33177907</v>
      </c>
    </row>
    <row r="177" spans="2:17" ht="15">
      <c r="B177" s="14"/>
      <c r="C177" s="32"/>
      <c r="D177" s="32" t="s">
        <v>210</v>
      </c>
      <c r="K177" s="119">
        <v>3437706</v>
      </c>
      <c r="L177" s="119"/>
      <c r="M177" s="119">
        <v>3092648</v>
      </c>
      <c r="N177" s="119"/>
      <c r="O177" s="119">
        <v>10748057</v>
      </c>
      <c r="P177" s="119"/>
      <c r="Q177" s="119">
        <v>8853102</v>
      </c>
    </row>
    <row r="178" spans="2:17" ht="15">
      <c r="B178" s="14"/>
      <c r="C178" s="32"/>
      <c r="D178" s="32" t="s">
        <v>211</v>
      </c>
      <c r="K178" s="120">
        <v>818330</v>
      </c>
      <c r="L178" s="119"/>
      <c r="M178" s="120">
        <v>391120</v>
      </c>
      <c r="N178" s="119"/>
      <c r="O178" s="120">
        <v>2477747</v>
      </c>
      <c r="P178" s="119"/>
      <c r="Q178" s="120">
        <v>1057759</v>
      </c>
    </row>
    <row r="179" spans="2:17" ht="15">
      <c r="B179" s="14"/>
      <c r="C179" s="32" t="s">
        <v>212</v>
      </c>
      <c r="K179" s="119">
        <f>SUM(K174:K178)</f>
        <v>19970285</v>
      </c>
      <c r="L179" s="119"/>
      <c r="M179" s="119">
        <f>SUM(M174:M178)</f>
        <v>28434744</v>
      </c>
      <c r="N179" s="119"/>
      <c r="O179" s="119">
        <f>SUM(O174:O178)</f>
        <v>65947379</v>
      </c>
      <c r="P179" s="119"/>
      <c r="Q179" s="119">
        <f>SUM(Q174:Q178)</f>
        <v>84689813</v>
      </c>
    </row>
    <row r="180" spans="2:17" ht="15">
      <c r="B180" s="14"/>
      <c r="C180" s="32"/>
      <c r="D180" t="s">
        <v>213</v>
      </c>
      <c r="K180" s="119">
        <v>-1126412</v>
      </c>
      <c r="L180" s="119"/>
      <c r="M180" s="119">
        <v>-865359</v>
      </c>
      <c r="N180" s="119"/>
      <c r="O180" s="119">
        <v>-3974754.2</v>
      </c>
      <c r="P180" s="119"/>
      <c r="Q180" s="119">
        <v>-3474741</v>
      </c>
    </row>
    <row r="181" spans="2:17" ht="15.75" thickBot="1">
      <c r="B181" s="14"/>
      <c r="C181" s="32" t="s">
        <v>214</v>
      </c>
      <c r="K181" s="121">
        <f>SUM(K179:K180)</f>
        <v>18843873</v>
      </c>
      <c r="L181" s="119"/>
      <c r="M181" s="121">
        <f>SUM(M179:M180)</f>
        <v>27569385</v>
      </c>
      <c r="N181" s="119"/>
      <c r="O181" s="121">
        <f>SUM(O179:O180)</f>
        <v>61972624.8</v>
      </c>
      <c r="P181" s="119"/>
      <c r="Q181" s="121">
        <f>SUM(Q179:Q180)</f>
        <v>81215072</v>
      </c>
    </row>
    <row r="182" spans="2:3" ht="15.75" thickTop="1">
      <c r="B182" s="14"/>
      <c r="C182" s="32"/>
    </row>
    <row r="183" spans="2:3" ht="15">
      <c r="B183" s="14"/>
      <c r="C183" s="32"/>
    </row>
    <row r="184" spans="2:17" ht="15.75">
      <c r="B184" s="14"/>
      <c r="C184" s="2" t="s">
        <v>215</v>
      </c>
      <c r="K184" s="1"/>
      <c r="M184" s="1"/>
      <c r="O184" s="1"/>
      <c r="Q184" s="1"/>
    </row>
    <row r="185" spans="2:17" ht="15">
      <c r="B185" s="14"/>
      <c r="C185" s="32"/>
      <c r="D185" s="32" t="s">
        <v>207</v>
      </c>
      <c r="K185" s="119">
        <v>-242276</v>
      </c>
      <c r="L185" s="119"/>
      <c r="M185" s="119">
        <v>896385</v>
      </c>
      <c r="N185" s="119"/>
      <c r="O185" s="119">
        <v>-545011</v>
      </c>
      <c r="P185" s="119"/>
      <c r="Q185" s="119">
        <v>1442291</v>
      </c>
    </row>
    <row r="186" spans="2:17" ht="15">
      <c r="B186" s="14"/>
      <c r="C186" s="32"/>
      <c r="D186" s="32" t="s">
        <v>208</v>
      </c>
      <c r="K186" s="119">
        <v>512998</v>
      </c>
      <c r="L186" s="119"/>
      <c r="M186" s="119">
        <v>617024</v>
      </c>
      <c r="N186" s="119"/>
      <c r="O186" s="119">
        <v>765651</v>
      </c>
      <c r="P186" s="119"/>
      <c r="Q186" s="119">
        <v>2453413</v>
      </c>
    </row>
    <row r="187" spans="2:17" ht="15">
      <c r="B187" s="14"/>
      <c r="C187" s="32"/>
      <c r="D187" s="32" t="s">
        <v>209</v>
      </c>
      <c r="K187" s="119">
        <v>174757</v>
      </c>
      <c r="L187" s="119"/>
      <c r="M187" s="119">
        <v>13821</v>
      </c>
      <c r="N187" s="119"/>
      <c r="O187" s="119">
        <v>1751557</v>
      </c>
      <c r="P187" s="119"/>
      <c r="Q187" s="119">
        <v>1829633</v>
      </c>
    </row>
    <row r="188" spans="2:17" ht="15">
      <c r="B188" s="14"/>
      <c r="C188" s="32"/>
      <c r="D188" s="32" t="s">
        <v>210</v>
      </c>
      <c r="K188" s="119">
        <v>307395</v>
      </c>
      <c r="L188" s="119"/>
      <c r="M188" s="119">
        <v>-41818</v>
      </c>
      <c r="N188" s="119"/>
      <c r="O188" s="119">
        <v>866623</v>
      </c>
      <c r="P188" s="119"/>
      <c r="Q188" s="119">
        <v>287023</v>
      </c>
    </row>
    <row r="189" spans="2:17" ht="15">
      <c r="B189" s="14"/>
      <c r="C189" s="32"/>
      <c r="D189" s="32" t="s">
        <v>211</v>
      </c>
      <c r="K189" s="120">
        <v>-9768.05800350709</v>
      </c>
      <c r="L189" s="119"/>
      <c r="M189" s="120">
        <v>-101660</v>
      </c>
      <c r="N189" s="119"/>
      <c r="O189" s="120">
        <v>-204385</v>
      </c>
      <c r="P189" s="119"/>
      <c r="Q189" s="120">
        <v>-252458</v>
      </c>
    </row>
    <row r="190" spans="2:17" ht="15">
      <c r="B190" s="14"/>
      <c r="C190" s="32" t="s">
        <v>216</v>
      </c>
      <c r="K190" s="122">
        <f>SUM(K185:K189)</f>
        <v>743105.9419964929</v>
      </c>
      <c r="L190" s="122"/>
      <c r="M190" s="122">
        <f>SUM(M185:M189)</f>
        <v>1383752</v>
      </c>
      <c r="N190" s="122"/>
      <c r="O190" s="122">
        <f>SUM(O185:O189)</f>
        <v>2634435</v>
      </c>
      <c r="P190" s="122"/>
      <c r="Q190" s="122">
        <f>SUM(Q185:Q189)</f>
        <v>5759902</v>
      </c>
    </row>
    <row r="191" spans="2:17" ht="15">
      <c r="B191" s="14"/>
      <c r="C191" s="32"/>
      <c r="D191" t="s">
        <v>217</v>
      </c>
      <c r="K191" s="119">
        <v>0</v>
      </c>
      <c r="L191" s="119"/>
      <c r="M191" s="119">
        <v>16502</v>
      </c>
      <c r="N191" s="119"/>
      <c r="O191" s="119">
        <v>0</v>
      </c>
      <c r="P191" s="119"/>
      <c r="Q191" s="119">
        <v>49186</v>
      </c>
    </row>
    <row r="192" spans="2:17" ht="15.75" thickBot="1">
      <c r="B192" s="14"/>
      <c r="C192" s="32" t="s">
        <v>218</v>
      </c>
      <c r="K192" s="121">
        <f>SUM(K190:K191)</f>
        <v>743105.9419964929</v>
      </c>
      <c r="L192" s="119"/>
      <c r="M192" s="121">
        <f>SUM(M190:M191)</f>
        <v>1400254</v>
      </c>
      <c r="N192" s="119"/>
      <c r="O192" s="121">
        <f>SUM(O190:O191)</f>
        <v>2634435</v>
      </c>
      <c r="P192" s="119"/>
      <c r="Q192" s="121">
        <f>SUM(Q190:Q191)</f>
        <v>5809088</v>
      </c>
    </row>
    <row r="193" spans="2:3" ht="16.5" thickTop="1">
      <c r="B193" s="14"/>
      <c r="C193" s="2"/>
    </row>
    <row r="194" spans="2:3" ht="15.75">
      <c r="B194" s="14"/>
      <c r="C194" s="2"/>
    </row>
    <row r="195" spans="2:3" ht="15.75">
      <c r="B195" s="14"/>
      <c r="C195" s="2"/>
    </row>
    <row r="198" ht="15">
      <c r="B198" s="14" t="s">
        <v>75</v>
      </c>
    </row>
    <row r="207" ht="15">
      <c r="B207" s="14" t="s">
        <v>76</v>
      </c>
    </row>
    <row r="217" ht="15">
      <c r="B217" s="14" t="s">
        <v>77</v>
      </c>
    </row>
    <row r="220" ht="15" hidden="1"/>
    <row r="221" ht="15" hidden="1"/>
    <row r="222" ht="15" hidden="1"/>
    <row r="227" ht="15">
      <c r="B227" s="14" t="s">
        <v>219</v>
      </c>
    </row>
    <row r="232" spans="2:3" ht="15.75">
      <c r="B232" s="14" t="s">
        <v>231</v>
      </c>
      <c r="C232" s="2" t="s">
        <v>243</v>
      </c>
    </row>
    <row r="233" spans="2:3" ht="15">
      <c r="B233" s="14"/>
      <c r="C233" s="32" t="s">
        <v>244</v>
      </c>
    </row>
    <row r="234" spans="2:16" ht="15.75">
      <c r="B234" s="14"/>
      <c r="C234" s="2"/>
      <c r="K234" s="3"/>
      <c r="L234" s="18"/>
      <c r="M234" s="23"/>
      <c r="N234" s="23"/>
      <c r="P234" s="18"/>
    </row>
    <row r="235" spans="2:17" ht="15.75">
      <c r="B235" s="14"/>
      <c r="C235" s="2"/>
      <c r="K235" s="148" t="s">
        <v>245</v>
      </c>
      <c r="L235" s="23"/>
      <c r="M235" s="23"/>
      <c r="N235" s="18"/>
      <c r="O235" s="149" t="s">
        <v>246</v>
      </c>
      <c r="P235" s="3"/>
      <c r="Q235" s="18"/>
    </row>
    <row r="236" spans="2:17" ht="15.75">
      <c r="B236" s="14"/>
      <c r="C236" s="2"/>
      <c r="K236" s="23" t="s">
        <v>247</v>
      </c>
      <c r="L236" s="23"/>
      <c r="M236" s="23"/>
      <c r="N236" s="18"/>
      <c r="O236" s="18" t="s">
        <v>279</v>
      </c>
      <c r="P236" s="18"/>
      <c r="Q236" s="18"/>
    </row>
    <row r="237" spans="2:17" ht="15.75">
      <c r="B237" s="14"/>
      <c r="C237" s="2"/>
      <c r="K237" s="150" t="s">
        <v>156</v>
      </c>
      <c r="L237" s="23"/>
      <c r="M237" s="23"/>
      <c r="N237" s="18"/>
      <c r="O237" s="150" t="s">
        <v>156</v>
      </c>
      <c r="P237" s="18"/>
      <c r="Q237" s="18"/>
    </row>
    <row r="238" spans="2:17" ht="15">
      <c r="B238" s="14"/>
      <c r="C238" s="32" t="s">
        <v>248</v>
      </c>
      <c r="K238" s="151">
        <v>30000</v>
      </c>
      <c r="L238" s="17"/>
      <c r="M238" s="18"/>
      <c r="N238" s="18"/>
      <c r="O238" s="18">
        <v>0</v>
      </c>
      <c r="P238" s="18"/>
      <c r="Q238" s="18"/>
    </row>
    <row r="239" spans="2:17" ht="15">
      <c r="B239" s="14"/>
      <c r="C239" s="32" t="s">
        <v>249</v>
      </c>
      <c r="K239" s="18"/>
      <c r="L239" s="17"/>
      <c r="M239" s="19"/>
      <c r="N239" s="19"/>
      <c r="O239" s="18"/>
      <c r="P239" s="17"/>
      <c r="Q239" s="19"/>
    </row>
    <row r="240" spans="2:17" ht="15.75">
      <c r="B240" s="14"/>
      <c r="C240" s="2"/>
      <c r="K240" s="1"/>
      <c r="M240" s="1"/>
      <c r="O240" s="1"/>
      <c r="Q240" s="1"/>
    </row>
    <row r="241" spans="2:17" ht="15">
      <c r="B241" s="14"/>
      <c r="C241" s="32" t="s">
        <v>250</v>
      </c>
      <c r="K241" s="152">
        <v>24145</v>
      </c>
      <c r="M241" s="1"/>
      <c r="O241" s="152">
        <v>364790</v>
      </c>
      <c r="Q241" s="1"/>
    </row>
    <row r="242" spans="2:17" ht="15">
      <c r="B242" s="14"/>
      <c r="C242" s="32" t="s">
        <v>251</v>
      </c>
      <c r="K242" s="152"/>
      <c r="M242" s="1"/>
      <c r="O242" s="1"/>
      <c r="Q242" s="1"/>
    </row>
    <row r="243" spans="2:17" ht="15">
      <c r="B243" s="14"/>
      <c r="C243" s="32"/>
      <c r="K243" s="152"/>
      <c r="M243" s="1"/>
      <c r="O243" s="1"/>
      <c r="Q243" s="1"/>
    </row>
    <row r="244" spans="2:17" ht="15">
      <c r="B244" s="14"/>
      <c r="C244" s="32"/>
      <c r="K244" s="152"/>
      <c r="M244" s="1"/>
      <c r="O244" s="1"/>
      <c r="Q244" s="1"/>
    </row>
    <row r="245" spans="2:17" ht="15">
      <c r="B245" s="14"/>
      <c r="C245" s="32"/>
      <c r="K245" s="152"/>
      <c r="M245" s="1"/>
      <c r="O245" s="1"/>
      <c r="Q245" s="1"/>
    </row>
    <row r="246" spans="2:18" ht="15">
      <c r="B246" s="164"/>
      <c r="C246" s="164"/>
      <c r="D246" s="164"/>
      <c r="E246" s="164"/>
      <c r="F246" s="164"/>
      <c r="G246" s="164"/>
      <c r="H246" s="164"/>
      <c r="I246" s="164"/>
      <c r="J246" s="164"/>
      <c r="K246" s="164"/>
      <c r="L246" s="164"/>
      <c r="M246" s="164"/>
      <c r="N246" s="164"/>
      <c r="O246" s="164"/>
      <c r="P246" s="164"/>
      <c r="Q246" s="164"/>
      <c r="R246" s="164"/>
    </row>
    <row r="247" ht="18">
      <c r="B247" s="59" t="s">
        <v>104</v>
      </c>
    </row>
    <row r="248" ht="18">
      <c r="B248" s="59"/>
    </row>
    <row r="249" ht="15">
      <c r="B249" s="14" t="s">
        <v>78</v>
      </c>
    </row>
    <row r="250" ht="15">
      <c r="B250" s="14"/>
    </row>
    <row r="256" ht="15">
      <c r="B256" s="14" t="s">
        <v>79</v>
      </c>
    </row>
    <row r="257" ht="15">
      <c r="B257" s="14"/>
    </row>
    <row r="258" ht="15">
      <c r="B258" s="14"/>
    </row>
    <row r="259" ht="15">
      <c r="B259" s="14"/>
    </row>
    <row r="260" ht="15">
      <c r="B260" s="14"/>
    </row>
    <row r="261" ht="15">
      <c r="B261" s="14"/>
    </row>
    <row r="262" ht="15">
      <c r="B262" s="14" t="s">
        <v>80</v>
      </c>
    </row>
    <row r="263" ht="15">
      <c r="B263" s="14"/>
    </row>
    <row r="266" spans="2:16" ht="15.75">
      <c r="B266" s="14" t="s">
        <v>81</v>
      </c>
      <c r="C266" s="174" t="s">
        <v>31</v>
      </c>
      <c r="D266" s="174"/>
      <c r="E266" s="174"/>
      <c r="F266" s="174"/>
      <c r="G266" s="174"/>
      <c r="H266" s="174"/>
      <c r="I266" s="174"/>
      <c r="J266" s="174"/>
      <c r="K266" s="174"/>
      <c r="L266" s="174"/>
      <c r="M266" s="174"/>
      <c r="N266" s="174"/>
      <c r="O266" s="174"/>
      <c r="P266" s="111"/>
    </row>
    <row r="267" spans="2:16" ht="15">
      <c r="B267" s="14"/>
      <c r="C267" s="171" t="s">
        <v>93</v>
      </c>
      <c r="D267" s="171"/>
      <c r="E267" s="171"/>
      <c r="F267" s="171"/>
      <c r="G267" s="171"/>
      <c r="H267" s="171"/>
      <c r="I267" s="171"/>
      <c r="J267" s="171"/>
      <c r="K267" s="171"/>
      <c r="L267" s="171"/>
      <c r="M267" s="171"/>
      <c r="N267" s="171"/>
      <c r="O267" s="171"/>
      <c r="P267" s="68"/>
    </row>
    <row r="268" spans="2:16" ht="15">
      <c r="B268" s="14"/>
      <c r="C268" s="171"/>
      <c r="D268" s="171"/>
      <c r="E268" s="171"/>
      <c r="F268" s="171"/>
      <c r="G268" s="171"/>
      <c r="H268" s="171"/>
      <c r="I268" s="171"/>
      <c r="J268" s="171"/>
      <c r="K268" s="171"/>
      <c r="L268" s="171"/>
      <c r="M268" s="171"/>
      <c r="N268" s="171"/>
      <c r="O268" s="171"/>
      <c r="P268" s="68"/>
    </row>
    <row r="270" spans="2:18" ht="15.75">
      <c r="B270" s="14" t="s">
        <v>82</v>
      </c>
      <c r="C270" s="2" t="s">
        <v>0</v>
      </c>
      <c r="D270" s="32"/>
      <c r="E270" s="32"/>
      <c r="F270" s="32"/>
      <c r="G270" s="32"/>
      <c r="H270" s="32"/>
      <c r="I270" s="32"/>
      <c r="J270" s="32"/>
      <c r="K270" s="32"/>
      <c r="L270" s="32"/>
      <c r="M270" s="32"/>
      <c r="N270" s="32"/>
      <c r="O270" s="32"/>
      <c r="P270" s="32"/>
      <c r="Q270" s="32"/>
      <c r="R270" s="32"/>
    </row>
    <row r="271" spans="3:18" ht="15">
      <c r="C271" s="32" t="s">
        <v>54</v>
      </c>
      <c r="D271" s="32"/>
      <c r="E271" s="32"/>
      <c r="F271" s="32"/>
      <c r="G271" s="32"/>
      <c r="H271" s="32"/>
      <c r="I271" s="32"/>
      <c r="J271" s="32"/>
      <c r="K271" s="32"/>
      <c r="L271" s="32"/>
      <c r="M271" s="32"/>
      <c r="N271" s="32"/>
      <c r="O271" s="32"/>
      <c r="P271" s="32"/>
      <c r="Q271" s="32"/>
      <c r="R271" s="32"/>
    </row>
    <row r="272" spans="3:18" ht="15">
      <c r="C272" s="32"/>
      <c r="D272" s="32"/>
      <c r="E272" s="32"/>
      <c r="F272" s="32"/>
      <c r="G272" s="32"/>
      <c r="H272" s="32"/>
      <c r="I272" s="32"/>
      <c r="J272" s="32"/>
      <c r="K272" s="32"/>
      <c r="L272" s="32"/>
      <c r="M272" s="32"/>
      <c r="N272" s="32"/>
      <c r="O272" s="32"/>
      <c r="P272" s="32"/>
      <c r="Q272" s="32"/>
      <c r="R272" s="32"/>
    </row>
    <row r="273" spans="3:18" ht="15">
      <c r="C273" s="32"/>
      <c r="D273" s="32"/>
      <c r="E273" s="32"/>
      <c r="F273" s="32"/>
      <c r="G273" s="32"/>
      <c r="H273" s="32"/>
      <c r="I273" s="32"/>
      <c r="J273" s="32"/>
      <c r="K273" s="32"/>
      <c r="L273" s="32"/>
      <c r="M273" s="32"/>
      <c r="N273" s="32"/>
      <c r="O273" s="32"/>
      <c r="P273" s="32"/>
      <c r="Q273" s="32"/>
      <c r="R273" s="32"/>
    </row>
    <row r="274" spans="3:18" ht="15">
      <c r="C274" s="32"/>
      <c r="D274" s="32"/>
      <c r="E274" s="32"/>
      <c r="F274" s="32"/>
      <c r="G274" s="32"/>
      <c r="H274" s="32"/>
      <c r="I274" s="1" t="s">
        <v>18</v>
      </c>
      <c r="J274" s="32"/>
      <c r="K274" s="32"/>
      <c r="L274" s="32"/>
      <c r="M274" s="1" t="s">
        <v>97</v>
      </c>
      <c r="N274" s="1"/>
      <c r="O274" s="32"/>
      <c r="P274" s="32"/>
      <c r="Q274" s="32"/>
      <c r="R274" s="32"/>
    </row>
    <row r="275" spans="3:18" ht="15">
      <c r="C275" s="32"/>
      <c r="D275" s="32"/>
      <c r="E275" s="32"/>
      <c r="F275" s="32"/>
      <c r="G275" s="32"/>
      <c r="H275" s="32"/>
      <c r="I275" s="1" t="s">
        <v>19</v>
      </c>
      <c r="J275" s="32"/>
      <c r="K275" s="32"/>
      <c r="L275" s="32"/>
      <c r="M275" s="1" t="s">
        <v>20</v>
      </c>
      <c r="N275" s="1"/>
      <c r="O275" s="32"/>
      <c r="P275" s="32"/>
      <c r="Q275" s="32"/>
      <c r="R275" s="32"/>
    </row>
    <row r="276" spans="3:18" ht="15">
      <c r="C276" s="32"/>
      <c r="D276" s="32"/>
      <c r="E276" s="32"/>
      <c r="F276" s="32"/>
      <c r="G276" s="32"/>
      <c r="H276" s="32"/>
      <c r="I276" s="9" t="s">
        <v>156</v>
      </c>
      <c r="J276" s="32"/>
      <c r="K276" s="32"/>
      <c r="L276" s="32"/>
      <c r="M276" s="9" t="s">
        <v>156</v>
      </c>
      <c r="N276" s="9"/>
      <c r="O276" s="32"/>
      <c r="P276" s="32"/>
      <c r="Q276" s="32"/>
      <c r="R276" s="32"/>
    </row>
    <row r="277" spans="2:18" ht="15">
      <c r="B277" s="14"/>
      <c r="C277" s="32"/>
      <c r="D277" s="32"/>
      <c r="E277" s="32"/>
      <c r="F277" s="32"/>
      <c r="G277" s="32"/>
      <c r="H277" s="32"/>
      <c r="I277" s="32"/>
      <c r="J277" s="32"/>
      <c r="K277" s="32"/>
      <c r="L277" s="32"/>
      <c r="M277" s="32"/>
      <c r="N277" s="32"/>
      <c r="O277" s="32"/>
      <c r="P277" s="32"/>
      <c r="Q277" s="32"/>
      <c r="R277" s="32"/>
    </row>
    <row r="278" spans="2:18" ht="15">
      <c r="B278" s="14"/>
      <c r="C278" s="32" t="s">
        <v>55</v>
      </c>
      <c r="D278" s="32"/>
      <c r="E278" s="32"/>
      <c r="F278" s="32"/>
      <c r="G278" s="32"/>
      <c r="H278" s="45"/>
      <c r="I278" s="45">
        <v>270328</v>
      </c>
      <c r="J278" s="32"/>
      <c r="K278" s="32"/>
      <c r="L278" s="45"/>
      <c r="M278" s="45">
        <v>853818</v>
      </c>
      <c r="N278" s="45"/>
      <c r="O278" s="32"/>
      <c r="P278" s="32"/>
      <c r="Q278" s="32"/>
      <c r="R278" s="32"/>
    </row>
    <row r="279" spans="2:18" ht="15">
      <c r="B279" s="14"/>
      <c r="C279" s="32" t="s">
        <v>100</v>
      </c>
      <c r="D279" s="32"/>
      <c r="E279" s="32"/>
      <c r="F279" s="32"/>
      <c r="G279" s="32"/>
      <c r="H279" s="45"/>
      <c r="I279" s="45">
        <v>-10863</v>
      </c>
      <c r="J279" s="32"/>
      <c r="K279" s="32"/>
      <c r="L279" s="45"/>
      <c r="M279" s="45">
        <v>-8241</v>
      </c>
      <c r="N279" s="45"/>
      <c r="O279" s="32"/>
      <c r="P279" s="32"/>
      <c r="Q279" s="32"/>
      <c r="R279" s="32"/>
    </row>
    <row r="280" spans="2:18" ht="15">
      <c r="B280" s="14"/>
      <c r="C280" s="32"/>
      <c r="D280" s="32"/>
      <c r="E280" s="32"/>
      <c r="F280" s="32"/>
      <c r="G280" s="32"/>
      <c r="H280" s="45"/>
      <c r="I280" s="32"/>
      <c r="J280" s="32"/>
      <c r="K280" s="32"/>
      <c r="L280" s="45"/>
      <c r="M280" s="45"/>
      <c r="N280" s="45"/>
      <c r="O280" s="32"/>
      <c r="P280" s="32"/>
      <c r="Q280" s="32"/>
      <c r="R280" s="32"/>
    </row>
    <row r="281" spans="2:18" ht="15.75" thickBot="1">
      <c r="B281" s="14"/>
      <c r="C281" s="32"/>
      <c r="D281" s="32"/>
      <c r="E281" s="32"/>
      <c r="F281" s="32"/>
      <c r="G281" s="32"/>
      <c r="I281" s="71">
        <f>SUM(I278:I280)</f>
        <v>259465</v>
      </c>
      <c r="J281" s="32"/>
      <c r="K281" s="32"/>
      <c r="M281" s="71">
        <f>SUM(M278:M280)</f>
        <v>845577</v>
      </c>
      <c r="N281" s="46"/>
      <c r="O281" s="32"/>
      <c r="P281" s="32"/>
      <c r="Q281" s="32"/>
      <c r="R281" s="32"/>
    </row>
    <row r="282" spans="2:18" ht="15.75" thickTop="1">
      <c r="B282" s="14"/>
      <c r="C282" s="32"/>
      <c r="D282" s="32"/>
      <c r="E282" s="32"/>
      <c r="F282" s="32"/>
      <c r="G282" s="32"/>
      <c r="H282" s="46"/>
      <c r="I282" s="32"/>
      <c r="J282" s="32"/>
      <c r="K282" s="32"/>
      <c r="L282" s="46"/>
      <c r="M282" s="46"/>
      <c r="N282" s="46"/>
      <c r="O282" s="32"/>
      <c r="P282" s="32"/>
      <c r="Q282" s="32"/>
      <c r="R282" s="32"/>
    </row>
    <row r="283" spans="2:18" ht="15">
      <c r="B283" s="14"/>
      <c r="N283" s="46"/>
      <c r="O283" s="32"/>
      <c r="P283" s="32"/>
      <c r="Q283" s="32"/>
      <c r="R283" s="32"/>
    </row>
    <row r="284" spans="2:18" ht="15">
      <c r="B284" s="14"/>
      <c r="N284" s="46"/>
      <c r="O284" s="32"/>
      <c r="P284" s="32"/>
      <c r="Q284" s="32"/>
      <c r="R284" s="32"/>
    </row>
    <row r="285" spans="2:18" ht="15">
      <c r="B285" s="14"/>
      <c r="N285" s="46"/>
      <c r="O285" s="32"/>
      <c r="P285" s="32"/>
      <c r="Q285" s="32"/>
      <c r="R285" s="32"/>
    </row>
    <row r="286" spans="2:18" ht="15">
      <c r="B286" s="14"/>
      <c r="N286" s="46"/>
      <c r="O286" s="32"/>
      <c r="P286" s="32"/>
      <c r="Q286" s="32"/>
      <c r="R286" s="32"/>
    </row>
    <row r="287" spans="2:18" ht="15">
      <c r="B287" s="14"/>
      <c r="N287" s="46"/>
      <c r="O287" s="32"/>
      <c r="P287" s="32"/>
      <c r="Q287" s="32"/>
      <c r="R287" s="32"/>
    </row>
    <row r="288" spans="2:18" ht="15">
      <c r="B288" s="14" t="s">
        <v>83</v>
      </c>
      <c r="N288" s="46"/>
      <c r="O288" s="32"/>
      <c r="P288" s="32"/>
      <c r="Q288" s="32"/>
      <c r="R288" s="32"/>
    </row>
    <row r="289" ht="15">
      <c r="B289" s="14"/>
    </row>
    <row r="290" spans="3:18" ht="15">
      <c r="C290" s="68"/>
      <c r="D290" s="68"/>
      <c r="E290" s="68"/>
      <c r="F290" s="68"/>
      <c r="G290" s="68"/>
      <c r="H290" s="68"/>
      <c r="I290" s="68"/>
      <c r="J290" s="68"/>
      <c r="K290" s="68"/>
      <c r="L290" s="68"/>
      <c r="M290" s="68"/>
      <c r="N290" s="68"/>
      <c r="O290" s="68"/>
      <c r="P290" s="68"/>
      <c r="Q290" s="32"/>
      <c r="R290" s="32"/>
    </row>
    <row r="291" spans="3:18" ht="15">
      <c r="C291" s="68"/>
      <c r="D291" s="68"/>
      <c r="E291" s="68"/>
      <c r="F291" s="68"/>
      <c r="G291" s="68"/>
      <c r="H291" s="68"/>
      <c r="I291" s="68"/>
      <c r="J291" s="68"/>
      <c r="K291" s="68"/>
      <c r="L291" s="68"/>
      <c r="M291" s="68"/>
      <c r="N291" s="68"/>
      <c r="O291" s="68"/>
      <c r="P291" s="68"/>
      <c r="Q291" s="32"/>
      <c r="R291" s="32"/>
    </row>
    <row r="292" spans="3:18" ht="15">
      <c r="C292" s="172"/>
      <c r="D292" s="172"/>
      <c r="E292" s="172"/>
      <c r="F292" s="172"/>
      <c r="G292" s="172"/>
      <c r="H292" s="172"/>
      <c r="I292" s="172"/>
      <c r="J292" s="172"/>
      <c r="K292" s="172"/>
      <c r="L292" s="172"/>
      <c r="M292" s="172"/>
      <c r="N292" s="172"/>
      <c r="O292" s="172"/>
      <c r="P292" s="69"/>
      <c r="Q292" s="69"/>
      <c r="R292" s="69"/>
    </row>
    <row r="293" spans="3:16" ht="15" hidden="1">
      <c r="C293" s="32"/>
      <c r="D293" s="32"/>
      <c r="E293" s="32"/>
      <c r="F293" s="32"/>
      <c r="G293" s="32"/>
      <c r="H293" s="32"/>
      <c r="I293" s="1" t="s">
        <v>18</v>
      </c>
      <c r="J293" s="32"/>
      <c r="K293" s="32"/>
      <c r="L293" s="32"/>
      <c r="M293" s="1" t="s">
        <v>97</v>
      </c>
      <c r="N293" s="1"/>
      <c r="O293" s="32"/>
      <c r="P293" s="32"/>
    </row>
    <row r="294" spans="3:16" ht="15" hidden="1">
      <c r="C294" s="32"/>
      <c r="D294" s="32"/>
      <c r="E294" s="32"/>
      <c r="F294" s="32"/>
      <c r="G294" s="32"/>
      <c r="H294" s="32"/>
      <c r="I294" s="1" t="s">
        <v>19</v>
      </c>
      <c r="J294" s="32"/>
      <c r="K294" s="32"/>
      <c r="L294" s="32"/>
      <c r="M294" s="1" t="s">
        <v>20</v>
      </c>
      <c r="N294" s="1"/>
      <c r="O294" s="32"/>
      <c r="P294" s="32"/>
    </row>
    <row r="295" spans="3:16" ht="15" hidden="1">
      <c r="C295" s="32"/>
      <c r="D295" s="32"/>
      <c r="E295" s="32"/>
      <c r="F295" s="32"/>
      <c r="G295" s="32"/>
      <c r="H295" s="32"/>
      <c r="I295" s="9" t="s">
        <v>156</v>
      </c>
      <c r="J295" s="32"/>
      <c r="K295" s="32"/>
      <c r="L295" s="32"/>
      <c r="M295" s="9" t="s">
        <v>156</v>
      </c>
      <c r="N295" s="9"/>
      <c r="O295" s="32"/>
      <c r="P295" s="32"/>
    </row>
    <row r="296" spans="3:16" ht="15" hidden="1">
      <c r="C296" s="32" t="s">
        <v>105</v>
      </c>
      <c r="D296" s="32"/>
      <c r="E296" s="32"/>
      <c r="F296" s="32"/>
      <c r="G296" s="32"/>
      <c r="H296" s="32"/>
      <c r="I296" s="105">
        <v>0</v>
      </c>
      <c r="J296" s="32"/>
      <c r="K296" s="32"/>
      <c r="L296" s="32"/>
      <c r="M296" s="103">
        <v>0</v>
      </c>
      <c r="N296" s="32"/>
      <c r="O296" s="32"/>
      <c r="P296" s="32"/>
    </row>
    <row r="297" spans="3:16" ht="15" hidden="1">
      <c r="C297" s="32"/>
      <c r="D297" s="32"/>
      <c r="E297" s="32"/>
      <c r="F297" s="32"/>
      <c r="G297" s="32"/>
      <c r="H297" s="45"/>
      <c r="I297" s="72"/>
      <c r="J297" s="32"/>
      <c r="K297" s="32"/>
      <c r="L297" s="45"/>
      <c r="M297" s="45"/>
      <c r="N297" s="45"/>
      <c r="O297" s="32"/>
      <c r="P297" s="32"/>
    </row>
    <row r="298" spans="3:16" ht="15" hidden="1">
      <c r="C298" s="32"/>
      <c r="D298" s="32"/>
      <c r="E298" s="32"/>
      <c r="F298" s="32"/>
      <c r="G298" s="32"/>
      <c r="H298" s="45"/>
      <c r="I298" s="72"/>
      <c r="J298" s="32"/>
      <c r="K298" s="32"/>
      <c r="L298" s="45"/>
      <c r="M298" s="45"/>
      <c r="N298" s="45"/>
      <c r="O298" s="32"/>
      <c r="P298" s="32"/>
    </row>
    <row r="299" spans="6:14" ht="15">
      <c r="F299" s="3"/>
      <c r="G299" s="3"/>
      <c r="H299" s="3"/>
      <c r="I299" s="3"/>
      <c r="J299" s="3"/>
      <c r="K299" s="3"/>
      <c r="L299" s="7"/>
      <c r="M299" s="7"/>
      <c r="N299" s="7"/>
    </row>
    <row r="305" spans="2:3" ht="15.75">
      <c r="B305" s="14" t="s">
        <v>84</v>
      </c>
      <c r="C305" s="2" t="s">
        <v>22</v>
      </c>
    </row>
    <row r="306" spans="2:3" ht="15.75">
      <c r="B306" s="14"/>
      <c r="C306" s="2"/>
    </row>
    <row r="307" spans="3:4" ht="15">
      <c r="C307" t="s">
        <v>8</v>
      </c>
      <c r="D307" t="s">
        <v>14</v>
      </c>
    </row>
    <row r="310" spans="3:13" ht="15">
      <c r="C310" s="3"/>
      <c r="D310" s="3"/>
      <c r="E310" s="3"/>
      <c r="F310" s="3"/>
      <c r="G310" s="3"/>
      <c r="H310" s="3"/>
      <c r="I310" s="11" t="s">
        <v>18</v>
      </c>
      <c r="J310" s="3"/>
      <c r="K310" s="3"/>
      <c r="L310" s="3"/>
      <c r="M310" s="1" t="s">
        <v>97</v>
      </c>
    </row>
    <row r="311" spans="6:14" ht="15">
      <c r="F311" s="3"/>
      <c r="G311" s="3"/>
      <c r="H311" s="3"/>
      <c r="I311" s="1" t="s">
        <v>19</v>
      </c>
      <c r="J311" s="3"/>
      <c r="K311" s="3"/>
      <c r="L311" s="3"/>
      <c r="M311" s="1" t="s">
        <v>20</v>
      </c>
      <c r="N311" s="3"/>
    </row>
    <row r="312" spans="6:14" ht="15">
      <c r="F312" s="3"/>
      <c r="G312" s="3"/>
      <c r="H312" s="3"/>
      <c r="I312" s="11" t="s">
        <v>156</v>
      </c>
      <c r="J312" s="3"/>
      <c r="K312" s="3"/>
      <c r="L312" s="3"/>
      <c r="M312" s="11" t="s">
        <v>156</v>
      </c>
      <c r="N312" s="11"/>
    </row>
    <row r="313" spans="4:14" ht="15">
      <c r="D313" s="3" t="s">
        <v>99</v>
      </c>
      <c r="G313" s="3"/>
      <c r="H313" s="3"/>
      <c r="I313" s="7">
        <v>39227</v>
      </c>
      <c r="J313" s="3"/>
      <c r="K313" s="3"/>
      <c r="L313" s="3"/>
      <c r="M313" s="7">
        <v>251905</v>
      </c>
      <c r="N313" s="7"/>
    </row>
    <row r="314" spans="4:14" ht="15">
      <c r="D314" s="3" t="s">
        <v>165</v>
      </c>
      <c r="G314" s="3"/>
      <c r="H314" s="3"/>
      <c r="I314" s="7">
        <v>6100</v>
      </c>
      <c r="J314" s="3"/>
      <c r="K314" s="3"/>
      <c r="L314" s="3"/>
      <c r="M314" s="7">
        <v>21512</v>
      </c>
      <c r="N314" s="7"/>
    </row>
    <row r="315" spans="6:14" ht="15">
      <c r="F315" s="3"/>
      <c r="G315" s="3"/>
      <c r="H315" s="3"/>
      <c r="I315" s="7"/>
      <c r="J315" s="3"/>
      <c r="K315" s="3"/>
      <c r="L315" s="3"/>
      <c r="M315" s="7"/>
      <c r="N315" s="7"/>
    </row>
    <row r="316" spans="3:4" ht="15">
      <c r="C316" t="s">
        <v>9</v>
      </c>
      <c r="D316" t="s">
        <v>280</v>
      </c>
    </row>
    <row r="317" spans="4:14" ht="15">
      <c r="D317" s="8"/>
      <c r="E317" s="8"/>
      <c r="F317" s="8"/>
      <c r="G317" s="8"/>
      <c r="H317" s="8"/>
      <c r="I317" s="8"/>
      <c r="J317" s="8"/>
      <c r="K317" s="8"/>
      <c r="L317" s="8"/>
      <c r="M317" s="8"/>
      <c r="N317" s="3"/>
    </row>
    <row r="318" spans="4:14" ht="15">
      <c r="D318" s="22"/>
      <c r="E318" s="8"/>
      <c r="F318" s="8"/>
      <c r="G318" s="8"/>
      <c r="H318" s="8"/>
      <c r="I318" s="8"/>
      <c r="J318" s="8"/>
      <c r="K318" s="8"/>
      <c r="L318" s="8"/>
      <c r="M318" s="42" t="s">
        <v>156</v>
      </c>
      <c r="N318" s="40"/>
    </row>
    <row r="319" spans="4:14" ht="15">
      <c r="D319" s="22" t="s">
        <v>23</v>
      </c>
      <c r="E319" s="8"/>
      <c r="F319" s="8"/>
      <c r="G319" s="8"/>
      <c r="H319" s="8"/>
      <c r="I319" s="8"/>
      <c r="J319" s="8"/>
      <c r="K319" s="12"/>
      <c r="L319" s="12"/>
      <c r="M319" s="41">
        <v>4070370</v>
      </c>
      <c r="N319" s="7"/>
    </row>
    <row r="320" spans="4:14" ht="15">
      <c r="D320" s="22" t="s">
        <v>24</v>
      </c>
      <c r="E320" s="8"/>
      <c r="F320" s="8"/>
      <c r="G320" s="8"/>
      <c r="H320" s="8"/>
      <c r="I320" s="8"/>
      <c r="J320" s="8"/>
      <c r="K320" s="12"/>
      <c r="L320" s="12"/>
      <c r="M320" s="41">
        <v>995705</v>
      </c>
      <c r="N320" s="7"/>
    </row>
    <row r="321" spans="4:14" ht="15">
      <c r="D321" s="22" t="s">
        <v>25</v>
      </c>
      <c r="E321" s="8"/>
      <c r="F321" s="8"/>
      <c r="G321" s="8"/>
      <c r="H321" s="8"/>
      <c r="I321" s="8"/>
      <c r="J321" s="8"/>
      <c r="K321" s="8"/>
      <c r="L321" s="8"/>
      <c r="M321" s="41">
        <v>995705</v>
      </c>
      <c r="N321" s="7"/>
    </row>
    <row r="322" spans="6:14" ht="15">
      <c r="F322" s="3"/>
      <c r="G322" s="3"/>
      <c r="H322" s="3"/>
      <c r="I322" s="3"/>
      <c r="J322" s="3"/>
      <c r="K322" s="3"/>
      <c r="L322" s="7"/>
      <c r="M322" s="7"/>
      <c r="N322" s="7"/>
    </row>
    <row r="323" spans="6:14" ht="15">
      <c r="F323" s="3"/>
      <c r="G323" s="3"/>
      <c r="H323" s="3"/>
      <c r="I323" s="3"/>
      <c r="J323" s="3"/>
      <c r="K323" s="3"/>
      <c r="L323" s="7"/>
      <c r="M323" s="7"/>
      <c r="N323" s="7"/>
    </row>
    <row r="324" spans="6:14" ht="15">
      <c r="F324" s="3"/>
      <c r="G324" s="3"/>
      <c r="H324" s="3"/>
      <c r="I324" s="3"/>
      <c r="J324" s="3"/>
      <c r="K324" s="3"/>
      <c r="L324" s="7"/>
      <c r="M324" s="7"/>
      <c r="N324" s="7"/>
    </row>
    <row r="325" spans="6:14" ht="15">
      <c r="F325" s="3"/>
      <c r="G325" s="3"/>
      <c r="H325" s="3"/>
      <c r="I325" s="3"/>
      <c r="J325" s="3"/>
      <c r="K325" s="3"/>
      <c r="L325" s="7"/>
      <c r="M325" s="7"/>
      <c r="N325" s="7"/>
    </row>
    <row r="326" spans="6:14" ht="15">
      <c r="F326" s="3"/>
      <c r="G326" s="3"/>
      <c r="H326" s="3"/>
      <c r="I326" s="3"/>
      <c r="J326" s="3"/>
      <c r="K326" s="3"/>
      <c r="L326" s="7"/>
      <c r="M326" s="7"/>
      <c r="N326" s="7"/>
    </row>
    <row r="327" spans="6:14" ht="15">
      <c r="F327" s="3"/>
      <c r="G327" s="3"/>
      <c r="H327" s="3"/>
      <c r="I327" s="3"/>
      <c r="J327" s="3"/>
      <c r="K327" s="3"/>
      <c r="L327" s="7"/>
      <c r="M327" s="7"/>
      <c r="N327" s="7"/>
    </row>
    <row r="328" spans="6:14" ht="15">
      <c r="F328" s="3"/>
      <c r="G328" s="3"/>
      <c r="H328" s="3"/>
      <c r="I328" s="3"/>
      <c r="J328" s="3"/>
      <c r="K328" s="3"/>
      <c r="L328" s="7"/>
      <c r="M328" s="7"/>
      <c r="N328" s="7"/>
    </row>
    <row r="329" spans="6:14" ht="15">
      <c r="F329" s="3"/>
      <c r="G329" s="3"/>
      <c r="H329" s="3"/>
      <c r="I329" s="3"/>
      <c r="J329" s="3"/>
      <c r="K329" s="3"/>
      <c r="L329" s="7"/>
      <c r="M329" s="7"/>
      <c r="N329" s="7"/>
    </row>
    <row r="330" spans="2:14" ht="15">
      <c r="B330" s="14"/>
      <c r="F330" s="3"/>
      <c r="G330" s="3"/>
      <c r="H330" s="3"/>
      <c r="I330" s="3"/>
      <c r="J330" s="3"/>
      <c r="K330" s="3"/>
      <c r="L330" s="7"/>
      <c r="M330" s="7"/>
      <c r="N330" s="7"/>
    </row>
    <row r="331" spans="2:18" ht="15">
      <c r="B331" s="14" t="s">
        <v>85</v>
      </c>
      <c r="C331" s="33"/>
      <c r="D331" s="33"/>
      <c r="E331" s="33"/>
      <c r="F331" s="33"/>
      <c r="G331" s="33"/>
      <c r="H331" s="33"/>
      <c r="I331" s="33"/>
      <c r="J331" s="33"/>
      <c r="K331" s="33"/>
      <c r="L331" s="33"/>
      <c r="M331" s="33"/>
      <c r="N331" s="33"/>
      <c r="O331" s="33"/>
      <c r="P331" s="33"/>
      <c r="Q331" s="33"/>
      <c r="R331" s="33"/>
    </row>
    <row r="332" spans="3:18" ht="15">
      <c r="C332" s="33"/>
      <c r="D332" s="33"/>
      <c r="E332" s="33"/>
      <c r="F332" s="33"/>
      <c r="G332" s="33"/>
      <c r="H332" s="33"/>
      <c r="I332" s="33"/>
      <c r="J332" s="33"/>
      <c r="K332" s="33"/>
      <c r="L332" s="33"/>
      <c r="M332" s="33"/>
      <c r="N332" s="33"/>
      <c r="O332" s="33"/>
      <c r="P332" s="33"/>
      <c r="Q332" s="33"/>
      <c r="R332" s="33"/>
    </row>
    <row r="333" spans="3:18" ht="15">
      <c r="C333" s="33"/>
      <c r="D333" s="33"/>
      <c r="E333" s="33"/>
      <c r="F333" s="33"/>
      <c r="G333" s="33"/>
      <c r="H333" s="33"/>
      <c r="I333" s="33"/>
      <c r="J333" s="33"/>
      <c r="K333" s="33"/>
      <c r="L333" s="33"/>
      <c r="M333" s="33"/>
      <c r="N333" s="33"/>
      <c r="O333" s="33"/>
      <c r="P333" s="33"/>
      <c r="Q333" s="33"/>
      <c r="R333" s="33"/>
    </row>
    <row r="334" spans="3:18" ht="15">
      <c r="C334" s="33"/>
      <c r="D334" s="33"/>
      <c r="E334" s="33"/>
      <c r="F334" s="33"/>
      <c r="G334" s="33"/>
      <c r="H334" s="33"/>
      <c r="I334" s="33"/>
      <c r="J334" s="33"/>
      <c r="K334" s="33"/>
      <c r="L334" s="33"/>
      <c r="M334" s="33"/>
      <c r="N334" s="33"/>
      <c r="O334" s="33"/>
      <c r="P334" s="33"/>
      <c r="Q334" s="33"/>
      <c r="R334" s="33"/>
    </row>
    <row r="335" spans="3:18" ht="15">
      <c r="C335" s="33"/>
      <c r="D335" s="33"/>
      <c r="E335" s="33"/>
      <c r="F335" s="33"/>
      <c r="G335" s="33"/>
      <c r="H335" s="33"/>
      <c r="I335" s="33"/>
      <c r="J335" s="33"/>
      <c r="K335" s="33"/>
      <c r="L335" s="33"/>
      <c r="M335" s="33"/>
      <c r="N335" s="33"/>
      <c r="O335" s="33"/>
      <c r="P335" s="33"/>
      <c r="Q335" s="33"/>
      <c r="R335" s="33"/>
    </row>
    <row r="336" spans="3:18" ht="15">
      <c r="C336" s="33"/>
      <c r="D336" s="33"/>
      <c r="E336" s="33"/>
      <c r="F336" s="33"/>
      <c r="G336" s="33"/>
      <c r="H336" s="33"/>
      <c r="I336" s="33"/>
      <c r="J336" s="33"/>
      <c r="K336" s="33"/>
      <c r="L336" s="33"/>
      <c r="M336" s="33"/>
      <c r="N336" s="33"/>
      <c r="O336" s="33"/>
      <c r="P336" s="33"/>
      <c r="Q336" s="33"/>
      <c r="R336" s="33"/>
    </row>
    <row r="337" spans="3:18" ht="15">
      <c r="C337" s="33"/>
      <c r="D337" s="33"/>
      <c r="E337" s="33"/>
      <c r="F337" s="33"/>
      <c r="G337" s="33"/>
      <c r="H337" s="33"/>
      <c r="I337" s="33"/>
      <c r="J337" s="33"/>
      <c r="K337" s="33"/>
      <c r="L337" s="33"/>
      <c r="M337" s="33"/>
      <c r="N337" s="33"/>
      <c r="O337" s="33"/>
      <c r="P337" s="33"/>
      <c r="Q337" s="33"/>
      <c r="R337" s="33"/>
    </row>
    <row r="338" spans="3:18" ht="15">
      <c r="C338" s="33"/>
      <c r="D338" s="33"/>
      <c r="E338" s="33"/>
      <c r="F338" s="33"/>
      <c r="G338" s="33"/>
      <c r="H338" s="33"/>
      <c r="I338" s="33"/>
      <c r="J338" s="33"/>
      <c r="K338" s="33"/>
      <c r="L338" s="33"/>
      <c r="M338" s="33"/>
      <c r="N338" s="33"/>
      <c r="O338" s="33"/>
      <c r="P338" s="33"/>
      <c r="Q338" s="33"/>
      <c r="R338" s="33"/>
    </row>
    <row r="339" spans="2:3" ht="15.75">
      <c r="B339" s="14" t="s">
        <v>86</v>
      </c>
      <c r="C339" s="2" t="s">
        <v>29</v>
      </c>
    </row>
    <row r="340" ht="15">
      <c r="C340" t="s">
        <v>281</v>
      </c>
    </row>
    <row r="341" spans="10:16" ht="15">
      <c r="J341" s="1"/>
      <c r="K341" s="1"/>
      <c r="N341" s="1"/>
      <c r="O341" s="1" t="s">
        <v>156</v>
      </c>
      <c r="P341" s="1"/>
    </row>
    <row r="342" spans="3:4" ht="15.75">
      <c r="C342" t="s">
        <v>26</v>
      </c>
      <c r="D342" s="2" t="s">
        <v>169</v>
      </c>
    </row>
    <row r="343" spans="4:15" ht="15.75">
      <c r="D343" s="2"/>
      <c r="J343" s="5"/>
      <c r="N343" s="5"/>
      <c r="O343" s="5"/>
    </row>
    <row r="344" spans="4:18" ht="15">
      <c r="D344" t="s">
        <v>170</v>
      </c>
      <c r="J344" s="5"/>
      <c r="N344" s="5"/>
      <c r="O344" s="5">
        <v>1167641</v>
      </c>
      <c r="R344" s="109"/>
    </row>
    <row r="345" spans="4:15" ht="15">
      <c r="D345" t="s">
        <v>171</v>
      </c>
      <c r="J345" s="5"/>
      <c r="N345" s="5"/>
      <c r="O345" s="5">
        <v>10499592</v>
      </c>
    </row>
    <row r="346" spans="4:15" ht="15.75" thickBot="1">
      <c r="D346" t="s">
        <v>172</v>
      </c>
      <c r="I346" s="7"/>
      <c r="J346" s="7"/>
      <c r="K346" s="5"/>
      <c r="N346" s="5"/>
      <c r="O346" s="16">
        <f>SUM(O344:O345)</f>
        <v>11667233</v>
      </c>
    </row>
    <row r="347" spans="9:15" ht="15.75" thickTop="1">
      <c r="I347" s="5"/>
      <c r="J347" s="5"/>
      <c r="K347" s="5"/>
      <c r="N347" s="7"/>
      <c r="O347" s="7"/>
    </row>
    <row r="348" spans="3:15" ht="15.75">
      <c r="C348" t="s">
        <v>27</v>
      </c>
      <c r="D348" s="2" t="s">
        <v>173</v>
      </c>
      <c r="I348" s="5"/>
      <c r="J348" s="5"/>
      <c r="K348" s="5"/>
      <c r="N348" s="5"/>
      <c r="O348" s="5"/>
    </row>
    <row r="349" spans="4:15" ht="15.75">
      <c r="D349" s="2"/>
      <c r="I349" s="5"/>
      <c r="J349" s="5"/>
      <c r="K349" s="5"/>
      <c r="N349" s="5"/>
      <c r="O349" s="5"/>
    </row>
    <row r="350" spans="4:15" ht="15">
      <c r="D350" s="10" t="s">
        <v>174</v>
      </c>
      <c r="I350" s="5"/>
      <c r="J350" s="5"/>
      <c r="K350" s="5"/>
      <c r="N350" s="5"/>
      <c r="O350" s="5">
        <v>10450464</v>
      </c>
    </row>
    <row r="351" spans="4:18" ht="15">
      <c r="D351" t="s">
        <v>175</v>
      </c>
      <c r="I351" s="5"/>
      <c r="J351" s="5"/>
      <c r="K351" s="5"/>
      <c r="N351" s="5"/>
      <c r="O351" s="5">
        <v>1216769</v>
      </c>
      <c r="R351" s="109"/>
    </row>
    <row r="352" spans="4:18" ht="15.75" thickBot="1">
      <c r="D352" t="s">
        <v>172</v>
      </c>
      <c r="I352" s="5"/>
      <c r="J352" s="5"/>
      <c r="K352" s="5"/>
      <c r="N352" s="7"/>
      <c r="O352" s="16">
        <f>SUM(O350:O351)</f>
        <v>11667233</v>
      </c>
      <c r="R352" s="5"/>
    </row>
    <row r="353" spans="9:16" ht="15.75" thickTop="1">
      <c r="I353" s="5"/>
      <c r="J353" s="5"/>
      <c r="K353" s="5"/>
      <c r="N353" s="5"/>
      <c r="O353" s="5"/>
      <c r="P353" s="5"/>
    </row>
    <row r="354" spans="9:14" ht="15">
      <c r="I354" s="5"/>
      <c r="J354" s="5"/>
      <c r="K354" s="5"/>
      <c r="M354" s="7"/>
      <c r="N354" s="7"/>
    </row>
    <row r="355" spans="9:14" ht="15">
      <c r="I355" s="5"/>
      <c r="J355" s="5"/>
      <c r="K355" s="5"/>
      <c r="M355" s="7"/>
      <c r="N355" s="7"/>
    </row>
    <row r="356" spans="9:14" ht="15">
      <c r="I356" s="5"/>
      <c r="J356" s="5"/>
      <c r="K356" s="5"/>
      <c r="M356" s="7"/>
      <c r="N356" s="7"/>
    </row>
    <row r="357" spans="2:14" ht="15">
      <c r="B357" s="14" t="s">
        <v>87</v>
      </c>
      <c r="I357" s="5"/>
      <c r="J357" s="5"/>
      <c r="K357" s="5"/>
      <c r="L357" s="7"/>
      <c r="M357" s="7"/>
      <c r="N357" s="7"/>
    </row>
    <row r="358" spans="3:18" ht="15">
      <c r="C358" s="32"/>
      <c r="D358" s="32"/>
      <c r="E358" s="32"/>
      <c r="F358" s="32"/>
      <c r="G358" s="32"/>
      <c r="H358" s="32"/>
      <c r="I358" s="32"/>
      <c r="J358" s="32"/>
      <c r="K358" s="32"/>
      <c r="L358" s="32"/>
      <c r="M358" s="32"/>
      <c r="N358" s="32"/>
      <c r="O358" s="32"/>
      <c r="P358" s="32"/>
      <c r="Q358" s="32"/>
      <c r="R358" s="32"/>
    </row>
    <row r="359" spans="2:18" ht="15">
      <c r="B359" s="14"/>
      <c r="C359" s="32"/>
      <c r="D359" s="32"/>
      <c r="E359" s="32"/>
      <c r="F359" s="32"/>
      <c r="G359" s="32"/>
      <c r="H359" s="32"/>
      <c r="I359" s="32"/>
      <c r="J359" s="32"/>
      <c r="K359" s="32"/>
      <c r="L359" s="32"/>
      <c r="M359" s="32"/>
      <c r="N359" s="32"/>
      <c r="O359" s="32"/>
      <c r="P359" s="32"/>
      <c r="Q359" s="32"/>
      <c r="R359" s="32"/>
    </row>
    <row r="360" spans="2:18" ht="15">
      <c r="B360" s="14"/>
      <c r="C360" s="32"/>
      <c r="D360" s="32"/>
      <c r="E360" s="32"/>
      <c r="F360" s="32"/>
      <c r="G360" s="32"/>
      <c r="H360" s="32"/>
      <c r="I360" s="32"/>
      <c r="J360" s="32"/>
      <c r="K360" s="32"/>
      <c r="L360" s="32"/>
      <c r="M360" s="32"/>
      <c r="N360" s="32"/>
      <c r="O360" s="32"/>
      <c r="P360" s="32"/>
      <c r="Q360" s="32"/>
      <c r="R360" s="32"/>
    </row>
    <row r="361" spans="2:18" ht="15">
      <c r="B361" s="14"/>
      <c r="C361" s="32"/>
      <c r="D361" s="32"/>
      <c r="E361" s="32"/>
      <c r="F361" s="32"/>
      <c r="G361" s="32"/>
      <c r="H361" s="32"/>
      <c r="I361" s="32"/>
      <c r="J361" s="32"/>
      <c r="K361" s="32"/>
      <c r="L361" s="32"/>
      <c r="M361" s="32"/>
      <c r="N361" s="32"/>
      <c r="O361" s="32"/>
      <c r="P361" s="32"/>
      <c r="Q361" s="32"/>
      <c r="R361" s="32"/>
    </row>
    <row r="362" spans="2:18" ht="15">
      <c r="B362" s="14"/>
      <c r="C362" s="32"/>
      <c r="D362" s="32"/>
      <c r="E362" s="32"/>
      <c r="F362" s="32"/>
      <c r="G362" s="32"/>
      <c r="H362" s="32"/>
      <c r="I362" s="32"/>
      <c r="J362" s="32"/>
      <c r="K362" s="32"/>
      <c r="L362" s="32"/>
      <c r="M362" s="32"/>
      <c r="N362" s="32"/>
      <c r="O362" s="32"/>
      <c r="P362" s="32"/>
      <c r="Q362" s="32"/>
      <c r="R362" s="32"/>
    </row>
    <row r="364" ht="15">
      <c r="B364" s="14" t="s">
        <v>88</v>
      </c>
    </row>
    <row r="365" spans="3:18" ht="15">
      <c r="C365" s="32"/>
      <c r="D365" s="32"/>
      <c r="E365" s="32"/>
      <c r="F365" s="32"/>
      <c r="G365" s="32"/>
      <c r="H365" s="32"/>
      <c r="I365" s="32"/>
      <c r="J365" s="32"/>
      <c r="K365" s="32"/>
      <c r="L365" s="32"/>
      <c r="M365" s="32"/>
      <c r="N365" s="32"/>
      <c r="O365" s="32"/>
      <c r="P365" s="32"/>
      <c r="Q365" s="32"/>
      <c r="R365" s="32"/>
    </row>
    <row r="366" spans="2:18" ht="15">
      <c r="B366" s="14"/>
      <c r="C366" s="172"/>
      <c r="D366" s="172"/>
      <c r="E366" s="172"/>
      <c r="F366" s="172"/>
      <c r="G366" s="172"/>
      <c r="H366" s="172"/>
      <c r="I366" s="172"/>
      <c r="J366" s="172"/>
      <c r="K366" s="172"/>
      <c r="L366" s="172"/>
      <c r="M366" s="172"/>
      <c r="N366" s="172"/>
      <c r="O366" s="172"/>
      <c r="P366" s="69"/>
      <c r="Q366" s="69"/>
      <c r="R366" s="69"/>
    </row>
    <row r="368" ht="15">
      <c r="B368" s="3"/>
    </row>
    <row r="379" ht="15">
      <c r="B379" s="14"/>
    </row>
    <row r="380" ht="15">
      <c r="B380" s="14"/>
    </row>
    <row r="381" ht="15">
      <c r="B381" s="14"/>
    </row>
    <row r="382" ht="15">
      <c r="B382" s="14"/>
    </row>
    <row r="383" ht="15">
      <c r="B383" s="14"/>
    </row>
    <row r="384" ht="15">
      <c r="B384" s="14"/>
    </row>
    <row r="385" ht="15">
      <c r="B385" s="14"/>
    </row>
    <row r="386" ht="15">
      <c r="B386" s="14"/>
    </row>
    <row r="387" ht="15">
      <c r="B387" s="14"/>
    </row>
    <row r="388" ht="15">
      <c r="B388" s="14"/>
    </row>
    <row r="389" ht="15">
      <c r="B389" s="14"/>
    </row>
    <row r="390" ht="15">
      <c r="B390" s="14"/>
    </row>
    <row r="391" ht="15">
      <c r="B391" s="14"/>
    </row>
    <row r="392" ht="15">
      <c r="B392" s="14"/>
    </row>
    <row r="393" ht="15">
      <c r="B393" s="14"/>
    </row>
    <row r="394" ht="15">
      <c r="B394" s="14"/>
    </row>
    <row r="395" ht="15">
      <c r="B395" s="14"/>
    </row>
    <row r="396" ht="15">
      <c r="B396" s="14"/>
    </row>
    <row r="397" ht="15">
      <c r="B397" s="14"/>
    </row>
    <row r="398" ht="15">
      <c r="B398" s="14"/>
    </row>
    <row r="399" ht="15">
      <c r="B399" s="14"/>
    </row>
    <row r="400" ht="15">
      <c r="B400" s="14"/>
    </row>
    <row r="401" ht="15">
      <c r="B401" s="14"/>
    </row>
    <row r="402" ht="15">
      <c r="B402" s="14"/>
    </row>
    <row r="403" ht="15">
      <c r="B403" s="14"/>
    </row>
    <row r="404" ht="15">
      <c r="B404" s="14"/>
    </row>
    <row r="405" ht="15">
      <c r="B405" s="14"/>
    </row>
    <row r="406" ht="15">
      <c r="B406" s="14"/>
    </row>
    <row r="407" ht="15">
      <c r="B407" s="14"/>
    </row>
    <row r="408" ht="15">
      <c r="B408" s="14"/>
    </row>
    <row r="409" spans="2:18" ht="15">
      <c r="B409" s="164"/>
      <c r="C409" s="164"/>
      <c r="D409" s="164"/>
      <c r="E409" s="164"/>
      <c r="F409" s="164"/>
      <c r="G409" s="164"/>
      <c r="H409" s="164"/>
      <c r="I409" s="164"/>
      <c r="J409" s="164"/>
      <c r="K409" s="164"/>
      <c r="L409" s="164"/>
      <c r="M409" s="164"/>
      <c r="N409" s="164"/>
      <c r="O409" s="164"/>
      <c r="P409" s="164"/>
      <c r="Q409" s="164"/>
      <c r="R409" s="164"/>
    </row>
    <row r="410" ht="15">
      <c r="B410" s="14"/>
    </row>
    <row r="411" ht="15">
      <c r="B411" s="14"/>
    </row>
    <row r="412" ht="15">
      <c r="B412" s="14" t="s">
        <v>89</v>
      </c>
    </row>
    <row r="422" spans="2:3" ht="15.75">
      <c r="B422" s="14" t="s">
        <v>90</v>
      </c>
      <c r="C422" s="28" t="s">
        <v>41</v>
      </c>
    </row>
    <row r="424" spans="11:16" ht="15">
      <c r="K424" s="3"/>
      <c r="L424" s="18" t="s">
        <v>4</v>
      </c>
      <c r="M424" s="23"/>
      <c r="N424" s="23"/>
      <c r="P424" s="18" t="s">
        <v>96</v>
      </c>
    </row>
    <row r="425" spans="11:17" ht="15">
      <c r="K425" s="18" t="s">
        <v>5</v>
      </c>
      <c r="L425" s="17"/>
      <c r="M425" s="18" t="s">
        <v>10</v>
      </c>
      <c r="N425" s="18"/>
      <c r="O425" s="3"/>
      <c r="P425" s="3"/>
      <c r="Q425" s="18"/>
    </row>
    <row r="426" spans="11:17" ht="15">
      <c r="K426" s="18" t="s">
        <v>6</v>
      </c>
      <c r="L426" s="17"/>
      <c r="M426" s="18" t="s">
        <v>6</v>
      </c>
      <c r="N426" s="18"/>
      <c r="O426" s="18" t="s">
        <v>5</v>
      </c>
      <c r="P426" s="18"/>
      <c r="Q426" s="18" t="s">
        <v>10</v>
      </c>
    </row>
    <row r="427" spans="11:17" ht="15">
      <c r="K427" s="18" t="s">
        <v>7</v>
      </c>
      <c r="L427" s="17"/>
      <c r="M427" s="18" t="s">
        <v>7</v>
      </c>
      <c r="N427" s="18"/>
      <c r="O427" s="18" t="s">
        <v>6</v>
      </c>
      <c r="P427" s="18"/>
      <c r="Q427" s="18" t="s">
        <v>6</v>
      </c>
    </row>
    <row r="428" spans="11:17" ht="15">
      <c r="K428" s="18" t="str">
        <f>+'[1]CIS'!I14</f>
        <v>30/09/2006</v>
      </c>
      <c r="L428" s="17"/>
      <c r="M428" s="18" t="str">
        <f>+'[1]CIS'!K14</f>
        <v>30/09/2005</v>
      </c>
      <c r="N428" s="19"/>
      <c r="O428" s="18" t="str">
        <f>+K428</f>
        <v>30/09/2006</v>
      </c>
      <c r="P428" s="17"/>
      <c r="Q428" s="19" t="str">
        <f>+M428</f>
        <v>30/09/2005</v>
      </c>
    </row>
    <row r="432" spans="3:17" ht="15">
      <c r="C432" t="s">
        <v>26</v>
      </c>
      <c r="D432" t="s">
        <v>91</v>
      </c>
      <c r="K432" s="5"/>
      <c r="M432" s="5"/>
      <c r="O432" s="5"/>
      <c r="Q432" s="5"/>
    </row>
    <row r="433" spans="11:17" ht="15">
      <c r="K433" s="5"/>
      <c r="M433" s="5"/>
      <c r="O433" s="5"/>
      <c r="Q433" s="5"/>
    </row>
    <row r="434" spans="4:17" ht="15">
      <c r="D434" t="s">
        <v>108</v>
      </c>
      <c r="K434" s="7">
        <v>74720.94199649291</v>
      </c>
      <c r="L434" s="3"/>
      <c r="M434" s="7">
        <v>110030</v>
      </c>
      <c r="N434" s="3"/>
      <c r="O434" s="7">
        <v>1057312.3231430827</v>
      </c>
      <c r="P434" s="3"/>
      <c r="Q434" s="7">
        <v>2409900</v>
      </c>
    </row>
    <row r="435" spans="4:17" ht="15">
      <c r="D435" t="s">
        <v>92</v>
      </c>
      <c r="K435" s="34"/>
      <c r="L435" s="34"/>
      <c r="M435" s="34"/>
      <c r="N435" s="34"/>
      <c r="O435" s="34"/>
      <c r="P435" s="34"/>
      <c r="Q435" s="34"/>
    </row>
    <row r="436" spans="4:17" ht="15">
      <c r="D436" t="s">
        <v>94</v>
      </c>
      <c r="K436" s="119">
        <v>90120077.77777776</v>
      </c>
      <c r="L436" s="119"/>
      <c r="M436" s="119">
        <v>90879700</v>
      </c>
      <c r="N436" s="119"/>
      <c r="O436" s="7">
        <v>90120077.77777776</v>
      </c>
      <c r="P436" s="119"/>
      <c r="Q436" s="119">
        <v>90879700</v>
      </c>
    </row>
    <row r="437" spans="4:17" ht="15">
      <c r="D437" t="s">
        <v>95</v>
      </c>
      <c r="K437" s="110">
        <f>+K434/K436*100</f>
        <v>0.08291264703603923</v>
      </c>
      <c r="M437" s="110">
        <f>+M434/M436*100</f>
        <v>0.12107214262371023</v>
      </c>
      <c r="O437" s="110">
        <f>+O434/O436*100</f>
        <v>1.1732261547202079</v>
      </c>
      <c r="Q437" s="110">
        <f>+Q434/Q436*100</f>
        <v>2.6517473099052924</v>
      </c>
    </row>
    <row r="438" spans="11:17" ht="15">
      <c r="K438" s="5"/>
      <c r="M438" s="110"/>
      <c r="Q438" s="110"/>
    </row>
    <row r="439" ht="15">
      <c r="K439" s="5"/>
    </row>
    <row r="441" spans="9:16" ht="15">
      <c r="I441" s="34"/>
      <c r="J441" s="34"/>
      <c r="K441" s="34"/>
      <c r="L441" s="34"/>
      <c r="M441" s="34"/>
      <c r="N441" s="34"/>
      <c r="O441" s="34"/>
      <c r="P441" s="34"/>
    </row>
    <row r="442" spans="9:16" ht="15">
      <c r="I442" s="34"/>
      <c r="J442" s="34"/>
      <c r="K442" s="34"/>
      <c r="L442" s="34"/>
      <c r="M442" s="34"/>
      <c r="N442" s="34"/>
      <c r="O442" s="34"/>
      <c r="P442" s="34"/>
    </row>
    <row r="443" spans="4:16" ht="15">
      <c r="D443" t="s">
        <v>36</v>
      </c>
      <c r="I443" s="34"/>
      <c r="J443" s="34"/>
      <c r="K443" s="34"/>
      <c r="L443" s="34"/>
      <c r="M443" s="34"/>
      <c r="N443" s="34"/>
      <c r="O443" s="34"/>
      <c r="P443" s="34"/>
    </row>
    <row r="444" ht="15">
      <c r="D444" s="17" t="s">
        <v>35</v>
      </c>
    </row>
    <row r="445" ht="15">
      <c r="D445" s="17"/>
    </row>
    <row r="447" spans="2:14" ht="15">
      <c r="B447" s="14" t="s">
        <v>220</v>
      </c>
      <c r="I447" s="5"/>
      <c r="J447" s="5"/>
      <c r="K447" s="5"/>
      <c r="L447" s="7"/>
      <c r="M447" s="7"/>
      <c r="N447" s="7"/>
    </row>
    <row r="448" spans="3:18" ht="15">
      <c r="C448" s="32"/>
      <c r="D448" s="32"/>
      <c r="E448" s="32"/>
      <c r="F448" s="32"/>
      <c r="G448" s="32"/>
      <c r="H448" s="32"/>
      <c r="I448" s="32"/>
      <c r="J448" s="32"/>
      <c r="K448" s="32"/>
      <c r="L448" s="32"/>
      <c r="M448" s="32"/>
      <c r="N448" s="32"/>
      <c r="O448" s="32"/>
      <c r="P448" s="32"/>
      <c r="Q448" s="32"/>
      <c r="R448" s="32"/>
    </row>
    <row r="449" spans="2:18" ht="15">
      <c r="B449" s="14"/>
      <c r="C449" s="32"/>
      <c r="D449" s="32"/>
      <c r="E449" s="32"/>
      <c r="F449" s="32"/>
      <c r="G449" s="32"/>
      <c r="H449" s="32"/>
      <c r="I449" s="32"/>
      <c r="J449" s="32"/>
      <c r="K449" s="32"/>
      <c r="L449" s="32"/>
      <c r="M449" s="32"/>
      <c r="N449" s="32"/>
      <c r="O449" s="32"/>
      <c r="P449" s="32"/>
      <c r="Q449" s="32"/>
      <c r="R449" s="32"/>
    </row>
    <row r="450" spans="2:18" ht="15">
      <c r="B450" s="14"/>
      <c r="C450" s="32"/>
      <c r="D450" s="32"/>
      <c r="E450" s="32"/>
      <c r="F450" s="32"/>
      <c r="G450" s="32"/>
      <c r="H450" s="32"/>
      <c r="I450" s="32"/>
      <c r="J450" s="32"/>
      <c r="K450" s="32"/>
      <c r="L450" s="32"/>
      <c r="M450" s="32"/>
      <c r="N450" s="32"/>
      <c r="O450" s="32"/>
      <c r="P450" s="32"/>
      <c r="Q450" s="32"/>
      <c r="R450" s="32"/>
    </row>
    <row r="451" spans="2:18" ht="15">
      <c r="B451" s="14"/>
      <c r="C451" s="32"/>
      <c r="D451" s="32"/>
      <c r="E451" s="32"/>
      <c r="F451" s="32"/>
      <c r="G451" s="32"/>
      <c r="H451" s="32"/>
      <c r="I451" s="32"/>
      <c r="J451" s="32"/>
      <c r="K451" s="32"/>
      <c r="L451" s="32"/>
      <c r="M451" s="32"/>
      <c r="N451" s="32"/>
      <c r="O451" s="32"/>
      <c r="P451" s="32"/>
      <c r="Q451" s="32"/>
      <c r="R451" s="32"/>
    </row>
    <row r="452" ht="15">
      <c r="B452" t="s">
        <v>32</v>
      </c>
    </row>
    <row r="453" ht="15">
      <c r="B453" t="s">
        <v>1</v>
      </c>
    </row>
    <row r="458" ht="15">
      <c r="B458" t="s">
        <v>33</v>
      </c>
    </row>
    <row r="459" ht="15">
      <c r="B459" t="s">
        <v>34</v>
      </c>
    </row>
    <row r="461" ht="15">
      <c r="B461" s="15" t="s">
        <v>282</v>
      </c>
    </row>
    <row r="462" ht="15">
      <c r="B462" s="15"/>
    </row>
    <row r="463" ht="15">
      <c r="B463" s="15"/>
    </row>
    <row r="471" ht="21.75" customHeight="1"/>
    <row r="472" ht="21.75" customHeight="1"/>
    <row r="473" ht="21.75" customHeight="1"/>
    <row r="474" ht="19.5" customHeight="1"/>
    <row r="475" ht="19.5" customHeight="1">
      <c r="S475" s="56"/>
    </row>
    <row r="476" ht="19.5" customHeight="1">
      <c r="S476" s="56"/>
    </row>
    <row r="477" ht="15">
      <c r="S477" s="56"/>
    </row>
    <row r="478" ht="15">
      <c r="S478" s="56"/>
    </row>
    <row r="479" ht="15">
      <c r="S479" s="56"/>
    </row>
    <row r="480" ht="15">
      <c r="S480" s="56"/>
    </row>
    <row r="481" ht="15">
      <c r="S481" s="56"/>
    </row>
    <row r="482" ht="15">
      <c r="S482" s="56"/>
    </row>
    <row r="483" ht="15">
      <c r="S483" s="56"/>
    </row>
    <row r="484" ht="15">
      <c r="S484" s="56"/>
    </row>
    <row r="485" ht="15">
      <c r="S485" s="56"/>
    </row>
    <row r="486" ht="15">
      <c r="S486" s="56"/>
    </row>
    <row r="487" ht="15">
      <c r="S487" s="56"/>
    </row>
    <row r="489" spans="2:18" ht="15">
      <c r="B489" s="164"/>
      <c r="C489" s="164"/>
      <c r="D489" s="164"/>
      <c r="E489" s="164"/>
      <c r="F489" s="164"/>
      <c r="G489" s="164"/>
      <c r="H489" s="164"/>
      <c r="I489" s="164"/>
      <c r="J489" s="164"/>
      <c r="K489" s="164"/>
      <c r="L489" s="164"/>
      <c r="M489" s="164"/>
      <c r="N489" s="164"/>
      <c r="O489" s="164"/>
      <c r="P489" s="164"/>
      <c r="Q489" s="164"/>
      <c r="R489" s="164"/>
    </row>
    <row r="527" ht="15" customHeight="1"/>
    <row r="536" ht="15" customHeight="1"/>
  </sheetData>
  <mergeCells count="13">
    <mergeCell ref="B409:R409"/>
    <mergeCell ref="B489:R489"/>
    <mergeCell ref="C292:O292"/>
    <mergeCell ref="C366:O366"/>
    <mergeCell ref="C268:O268"/>
    <mergeCell ref="C267:O267"/>
    <mergeCell ref="C8:O8"/>
    <mergeCell ref="B82:R82"/>
    <mergeCell ref="C120:O120"/>
    <mergeCell ref="C125:O125"/>
    <mergeCell ref="B164:R164"/>
    <mergeCell ref="B246:R246"/>
    <mergeCell ref="C266:O266"/>
  </mergeCells>
  <printOptions horizontalCentered="1"/>
  <pageMargins left="0.6" right="0.31" top="0.9" bottom="0.59" header="0.5" footer="0.5"/>
  <pageSetup horizontalDpi="600" verticalDpi="600" orientation="portrait" paperSize="9" scale="60" r:id="rId2"/>
  <rowBreaks count="3" manualBreakCount="3">
    <brk id="164" max="255" man="1"/>
    <brk id="246" max="17" man="1"/>
    <brk id="329" max="255" man="1"/>
  </row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88671875" defaultRowHeight="1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cp:lastModifiedBy>
  <cp:lastPrinted>2006-11-29T09:05:15Z</cp:lastPrinted>
  <dcterms:created xsi:type="dcterms:W3CDTF">2000-02-23T07:44:06Z</dcterms:created>
  <dcterms:modified xsi:type="dcterms:W3CDTF">2006-11-29T09:17:11Z</dcterms:modified>
  <cp:category/>
  <cp:version/>
  <cp:contentType/>
  <cp:contentStatus/>
</cp:coreProperties>
</file>